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Sylwia\Desktop\"/>
    </mc:Choice>
  </mc:AlternateContent>
  <xr:revisionPtr revIDLastSave="0" documentId="8_{7B4B64AA-3D4A-4ACD-AA28-7559CEA28553}" xr6:coauthVersionLast="47" xr6:coauthVersionMax="47" xr10:uidLastSave="{00000000-0000-0000-0000-000000000000}"/>
  <bookViews>
    <workbookView xWindow="-108" yWindow="-108" windowWidth="23256" windowHeight="12576" xr2:uid="{00000000-000D-0000-FFFF-FFFF00000000}"/>
  </bookViews>
  <sheets>
    <sheet name="Sprawozdanie z realizacji LSR" sheetId="1" r:id="rId1"/>
    <sheet name="Finansowy postęp" sheetId="18" r:id="rId2"/>
    <sheet name="Rzeczowy postęp" sheetId="3" r:id="rId3"/>
    <sheet name="Wskaźniki obowiązkowe PROW" sheetId="4" r:id="rId4"/>
    <sheet name="Kontrole" sheetId="11" r:id="rId5"/>
    <sheet name="Ewaluacja wewnętrzna" sheetId="15" r:id="rId6"/>
    <sheet name="Arkusz2" sheetId="17" r:id="rId7"/>
    <sheet name="Arkusz1" sheetId="16" r:id="rId8"/>
  </sheets>
  <definedNames>
    <definedName name="_xlnm.Print_Area" localSheetId="5">'Ewaluacja wewnętrzna'!$A$1:$U$75</definedName>
    <definedName name="_xlnm.Print_Area" localSheetId="1">'Finansowy postęp'!$A$1:$Q$28</definedName>
    <definedName name="_xlnm.Print_Area" localSheetId="4">Kontrole!$A$1:$I$11</definedName>
    <definedName name="_xlnm.Print_Area" localSheetId="2">'Rzeczowy postęp'!$A$1:$Q$39</definedName>
    <definedName name="_xlnm.Print_Area" localSheetId="0">'Sprawozdanie z realizacji LSR'!$A$1:$N$22</definedName>
    <definedName name="_xlnm.Print_Area" localSheetId="3">'Wskaźniki obowiązkowe PROW'!$A$1:$K$115</definedName>
  </definedNames>
  <calcPr calcId="181029"/>
</workbook>
</file>

<file path=xl/calcChain.xml><?xml version="1.0" encoding="utf-8"?>
<calcChain xmlns="http://schemas.openxmlformats.org/spreadsheetml/2006/main">
  <c r="G11" i="18" l="1"/>
  <c r="H9" i="18" l="1"/>
  <c r="O7" i="18" l="1"/>
  <c r="O14" i="18"/>
  <c r="M14" i="18" s="1"/>
  <c r="H11" i="18"/>
  <c r="G7" i="18" l="1"/>
  <c r="H7" i="18"/>
  <c r="N7" i="18"/>
  <c r="P7" i="18"/>
  <c r="G9" i="18"/>
  <c r="N9" i="18"/>
  <c r="P9" i="18"/>
  <c r="C11" i="18"/>
  <c r="D11" i="18"/>
  <c r="N11" i="18"/>
  <c r="P11" i="18"/>
  <c r="N12" i="18"/>
  <c r="P12" i="18"/>
  <c r="D13" i="18"/>
  <c r="E13" i="18" s="1"/>
  <c r="G13" i="18"/>
  <c r="L13" i="18"/>
  <c r="P13" i="18" s="1"/>
  <c r="M13" i="18"/>
  <c r="G14" i="18"/>
  <c r="L14" i="18"/>
  <c r="D14" i="18"/>
  <c r="E14" i="18" s="1"/>
  <c r="C7" i="18" l="1"/>
  <c r="I7" i="18"/>
  <c r="D7" i="18"/>
  <c r="N13" i="18"/>
  <c r="E11" i="18"/>
  <c r="H13" i="18"/>
  <c r="I13" i="18" s="1"/>
  <c r="O15" i="18"/>
  <c r="O16" i="18" s="1"/>
  <c r="P14" i="18"/>
  <c r="I11" i="18"/>
  <c r="I9" i="18"/>
  <c r="E7" i="18" l="1"/>
  <c r="H14" i="18"/>
  <c r="I14" i="18" s="1"/>
  <c r="N14" i="18"/>
  <c r="M15" i="18"/>
  <c r="M16" i="18" s="1"/>
  <c r="P6" i="3"/>
  <c r="O6" i="3"/>
  <c r="I44" i="4" l="1"/>
  <c r="I16" i="4"/>
  <c r="J15" i="4"/>
  <c r="I15" i="4"/>
  <c r="P23" i="3"/>
  <c r="O23" i="3"/>
  <c r="I23" i="3"/>
  <c r="P22" i="3"/>
  <c r="I20" i="3"/>
  <c r="I10" i="3"/>
  <c r="P12" i="3"/>
  <c r="O12" i="3"/>
  <c r="P9" i="3" l="1"/>
  <c r="O9" i="3"/>
  <c r="O22" i="3"/>
  <c r="I21" i="3"/>
  <c r="P20" i="3"/>
  <c r="O20" i="3"/>
  <c r="I13" i="3" l="1"/>
  <c r="P11" i="3"/>
  <c r="O11" i="3"/>
  <c r="I11" i="3"/>
  <c r="I6" i="3"/>
  <c r="I7" i="3"/>
  <c r="P8" i="3" l="1"/>
  <c r="O8" i="3"/>
  <c r="P18" i="3" l="1"/>
  <c r="P19" i="3"/>
  <c r="O19" i="3"/>
  <c r="I19" i="3" l="1"/>
  <c r="I18" i="3" l="1"/>
  <c r="P7" i="3" l="1"/>
  <c r="O13" i="3"/>
  <c r="P17" i="3" l="1"/>
  <c r="O7" i="3" l="1"/>
  <c r="O17" i="3" l="1"/>
  <c r="P16" i="3"/>
  <c r="O16" i="3"/>
  <c r="O18" i="3" l="1"/>
  <c r="O10" i="3"/>
  <c r="I22" i="3" l="1"/>
  <c r="I16" i="3" l="1"/>
  <c r="I9" i="3" l="1"/>
  <c r="I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sekretariat</author>
  </authors>
  <commentList>
    <comment ref="O14" authorId="0" shapeId="0" xr:uid="{00000000-0006-0000-0100-000001000000}">
      <text>
        <r>
          <rPr>
            <b/>
            <sz val="9"/>
            <color indexed="81"/>
            <rFont val="Tahoma"/>
            <family val="2"/>
            <charset val="238"/>
          </rPr>
          <t>sekretariat:</t>
        </r>
        <r>
          <rPr>
            <sz val="9"/>
            <color indexed="81"/>
            <rFont val="Tahoma"/>
            <family val="2"/>
            <charset val="238"/>
          </rPr>
          <t xml:space="preserve">
dwa wnioski o płatność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sekretariat</author>
  </authors>
  <commentList>
    <comment ref="I11" authorId="0" shapeId="0" xr:uid="{00000000-0006-0000-0200-000001000000}">
      <text>
        <r>
          <rPr>
            <b/>
            <sz val="9"/>
            <color indexed="81"/>
            <rFont val="Tahoma"/>
            <family val="2"/>
            <charset val="238"/>
          </rPr>
          <t>sekretariat:</t>
        </r>
        <r>
          <rPr>
            <sz val="9"/>
            <color indexed="81"/>
            <rFont val="Tahoma"/>
            <family val="2"/>
            <charset val="238"/>
          </rPr>
          <t xml:space="preserve">
5 - świetlice
9 - infr. Turystyczna
12 - granty inwestycyjne (nabór z 2017 r., rozliczony w 2019 r.)
</t>
        </r>
      </text>
    </comment>
    <comment ref="I23" authorId="0" shapeId="0" xr:uid="{00000000-0006-0000-0200-000002000000}">
      <text>
        <r>
          <rPr>
            <b/>
            <sz val="9"/>
            <color indexed="81"/>
            <rFont val="Tahoma"/>
            <family val="2"/>
            <charset val="238"/>
          </rPr>
          <t>sekretariat:</t>
        </r>
        <r>
          <rPr>
            <sz val="9"/>
            <color indexed="81"/>
            <rFont val="Tahoma"/>
            <family val="2"/>
            <charset val="238"/>
          </rPr>
          <t xml:space="preserve">
6 jarmarków
2 marki lokalne
</t>
        </r>
      </text>
    </comment>
    <comment ref="O23" authorId="0" shapeId="0" xr:uid="{00000000-0006-0000-0200-000003000000}">
      <text>
        <r>
          <rPr>
            <b/>
            <sz val="9"/>
            <color indexed="81"/>
            <rFont val="Tahoma"/>
            <family val="2"/>
            <charset val="238"/>
          </rPr>
          <t>sekretariat:</t>
        </r>
        <r>
          <rPr>
            <sz val="9"/>
            <color indexed="81"/>
            <rFont val="Tahoma"/>
            <family val="2"/>
            <charset val="238"/>
          </rPr>
          <t xml:space="preserve">
6 jarmarków + 2 marki lokalne (operacje własne)
</t>
        </r>
      </text>
    </comment>
    <comment ref="P23" authorId="0" shapeId="0" xr:uid="{00000000-0006-0000-0200-000004000000}">
      <text>
        <r>
          <rPr>
            <b/>
            <sz val="9"/>
            <color indexed="81"/>
            <rFont val="Tahoma"/>
            <family val="2"/>
            <charset val="238"/>
          </rPr>
          <t>sekretariat:</t>
        </r>
        <r>
          <rPr>
            <sz val="9"/>
            <color indexed="81"/>
            <rFont val="Tahoma"/>
            <family val="2"/>
            <charset val="238"/>
          </rPr>
          <t xml:space="preserve">
3 jarmarki + 1 marka lokalna (operacja własna)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sekretariat</author>
  </authors>
  <commentList>
    <comment ref="I44" authorId="0" shapeId="0" xr:uid="{00000000-0006-0000-0300-000001000000}">
      <text>
        <r>
          <rPr>
            <b/>
            <sz val="9"/>
            <color indexed="81"/>
            <rFont val="Tahoma"/>
            <family val="2"/>
            <charset val="238"/>
          </rPr>
          <t>sekretariat:</t>
        </r>
        <r>
          <rPr>
            <sz val="9"/>
            <color indexed="81"/>
            <rFont val="Tahoma"/>
            <family val="2"/>
            <charset val="238"/>
          </rPr>
          <t xml:space="preserve">
grant szkoleniowy (z jesieni 2017) + grant "samoorganizacja mieszkańców"
</t>
        </r>
      </text>
    </comment>
    <comment ref="I106" authorId="0" shapeId="0" xr:uid="{00000000-0006-0000-0300-000002000000}">
      <text>
        <r>
          <rPr>
            <b/>
            <sz val="9"/>
            <color indexed="81"/>
            <rFont val="Tahoma"/>
            <family val="2"/>
            <charset val="238"/>
          </rPr>
          <t>sekretariat:</t>
        </r>
        <r>
          <rPr>
            <sz val="9"/>
            <color indexed="81"/>
            <rFont val="Tahoma"/>
            <family val="2"/>
            <charset val="238"/>
          </rPr>
          <t xml:space="preserve">
2017 - 97022
2018 - 82338 </t>
        </r>
      </text>
    </comment>
  </commentList>
</comments>
</file>

<file path=xl/sharedStrings.xml><?xml version="1.0" encoding="utf-8"?>
<sst xmlns="http://schemas.openxmlformats.org/spreadsheetml/2006/main" count="885" uniqueCount="371">
  <si>
    <t xml:space="preserve">SPRAWOZDANIE Z REALIZACJI LSR ZA </t>
  </si>
  <si>
    <t>ROK</t>
  </si>
  <si>
    <t>Nazwa LGD</t>
  </si>
  <si>
    <t>X</t>
  </si>
  <si>
    <t>Cel ogólny</t>
  </si>
  <si>
    <t>Cel szczegółowy</t>
  </si>
  <si>
    <t>Wskaźniki rezultatu</t>
  </si>
  <si>
    <t>Kod wskaźnika</t>
  </si>
  <si>
    <t>Jednostka miary</t>
  </si>
  <si>
    <t>Stan początkowy</t>
  </si>
  <si>
    <t>Stan docelowy</t>
  </si>
  <si>
    <t>Przedsięwzięcie</t>
  </si>
  <si>
    <t>Wskaźniki produktu</t>
  </si>
  <si>
    <t>U</t>
  </si>
  <si>
    <t>P</t>
  </si>
  <si>
    <t>Realizacja (%)</t>
  </si>
  <si>
    <t>Dezagregacja</t>
  </si>
  <si>
    <t>-</t>
  </si>
  <si>
    <t>Produkt</t>
  </si>
  <si>
    <t xml:space="preserve">Osobodzień </t>
  </si>
  <si>
    <t>Sztuka</t>
  </si>
  <si>
    <t xml:space="preserve">Sztuka </t>
  </si>
  <si>
    <t>Rezultat</t>
  </si>
  <si>
    <t>Ekwiwalent pełnego czasu pracy (EPC)</t>
  </si>
  <si>
    <t xml:space="preserve">Osoba </t>
  </si>
  <si>
    <t>Osoba</t>
  </si>
  <si>
    <t>Kilometr</t>
  </si>
  <si>
    <t xml:space="preserve">Nazwa wskaźnika </t>
  </si>
  <si>
    <t>Rodzaj wskaźnika</t>
  </si>
  <si>
    <t>Realizacja  (w jednostce miary)</t>
  </si>
  <si>
    <t xml:space="preserve">Liczba osobodni szkoleń dla pracowników i organów LGD </t>
  </si>
  <si>
    <t xml:space="preserve">Liczba podmiotów, którym udzielono indywidualnego doradztwa </t>
  </si>
  <si>
    <t xml:space="preserve">Ogółem </t>
  </si>
  <si>
    <t xml:space="preserve">Osoby fizyczne </t>
  </si>
  <si>
    <t xml:space="preserve">Instytucje </t>
  </si>
  <si>
    <t>Liczba zrealizowanych operacji polegających na rozwoju istniejącego przedsiębiorstwa</t>
  </si>
  <si>
    <t xml:space="preserve">Osoby niepełnosprawne – posiadające orzeczenie o niepełnosprawności </t>
  </si>
  <si>
    <t xml:space="preserve">Osoby bezrobotne – zarejestrowane w urzędzie pracy </t>
  </si>
  <si>
    <t xml:space="preserve">Osoby powyżej 50 roku życia </t>
  </si>
  <si>
    <t xml:space="preserve">Osoby młode do ukończenia 25 roku życia </t>
  </si>
  <si>
    <t xml:space="preserve">Kobiety </t>
  </si>
  <si>
    <t>Ogółem</t>
  </si>
  <si>
    <t xml:space="preserve">Mężczyźni </t>
  </si>
  <si>
    <t>Obiekty noclegowe</t>
  </si>
  <si>
    <t xml:space="preserve">Obiekty gastronomiczne </t>
  </si>
  <si>
    <t xml:space="preserve">Ściezki rowerowe </t>
  </si>
  <si>
    <t xml:space="preserve">Szlaki turystyczne </t>
  </si>
  <si>
    <t xml:space="preserve">Drogi wybudowane </t>
  </si>
  <si>
    <t xml:space="preserve">Drogi przebudowane </t>
  </si>
  <si>
    <t xml:space="preserve">Projekty międzyregionalne </t>
  </si>
  <si>
    <t xml:space="preserve">Projekty międzynarodowe </t>
  </si>
  <si>
    <t xml:space="preserve">Liczba przygotowanych projektów współpracy </t>
  </si>
  <si>
    <t xml:space="preserve">Liczba zrealizowanych projektów współpracy </t>
  </si>
  <si>
    <t xml:space="preserve">Liczba projektów współpracy wykorzystujących lokalne zasoby </t>
  </si>
  <si>
    <t xml:space="preserve">Liczba projektów współpracy skierowanych do grup docelowych </t>
  </si>
  <si>
    <t xml:space="preserve">Zasoby przyrodnicze </t>
  </si>
  <si>
    <t xml:space="preserve">Zasoby kulturowe </t>
  </si>
  <si>
    <t xml:space="preserve">Zasoby historyczne </t>
  </si>
  <si>
    <t xml:space="preserve">Zasoby turystyczne </t>
  </si>
  <si>
    <t xml:space="preserve">Produkty lokalne </t>
  </si>
  <si>
    <t xml:space="preserve">Przedsiębiorcy </t>
  </si>
  <si>
    <t xml:space="preserve">Osoby młode od 18 do ukończenia 25 lat </t>
  </si>
  <si>
    <t xml:space="preserve">Młodzież </t>
  </si>
  <si>
    <t xml:space="preserve">Imigranci </t>
  </si>
  <si>
    <t xml:space="preserve">Turyści </t>
  </si>
  <si>
    <t xml:space="preserve">LGD </t>
  </si>
  <si>
    <t xml:space="preserve">Organizacje pozarządowe </t>
  </si>
  <si>
    <t xml:space="preserve">Liderzy lokalni </t>
  </si>
  <si>
    <t xml:space="preserve">Rolnicy </t>
  </si>
  <si>
    <t>EFRR</t>
  </si>
  <si>
    <t>EFS</t>
  </si>
  <si>
    <t>Pytania uzupełniające:</t>
  </si>
  <si>
    <t>Pytanie uzupełniające:</t>
  </si>
  <si>
    <t>Czy realizacja finansowa i rzeczowa LSR przebiegała zgodnie z planem i można ją uznać za zadowalającą?</t>
  </si>
  <si>
    <t>1.</t>
  </si>
  <si>
    <t>a)</t>
  </si>
  <si>
    <t>Jeżeli nie to czy poziom realizacji może negatywnie wpłynąć na realizację celów LSR?</t>
  </si>
  <si>
    <t>b)</t>
  </si>
  <si>
    <t>Jakie można wskazać przyczyny odstępstw od planu?</t>
  </si>
  <si>
    <t>c)</t>
  </si>
  <si>
    <t>Jakie działania można podjąć, by uniknąć ich w kolejnym roku?</t>
  </si>
  <si>
    <t>2.</t>
  </si>
  <si>
    <t>W jakich obszarach tematycznych jakość wniosków jest zadowalająca, a w których budzi wątpliwość?</t>
  </si>
  <si>
    <t>Co można zrobić by podnieść jakość wniosków?</t>
  </si>
  <si>
    <t>Jeżeli jakość w pewnych obszarach budzi wątpliwość, czy może odbić się na realizacji celów LSR?</t>
  </si>
  <si>
    <t>3.</t>
  </si>
  <si>
    <t>W jakim stopniu stosowane kryteria wyboru projektów spełniają swoją rolę?</t>
  </si>
  <si>
    <t>Czy są jednoznaczne, obiektywne, czy pozwalają wybrać najlepsze wnioski?</t>
  </si>
  <si>
    <t>Czy wnioskodawcy zgłaszają wątpliwości odnośnie kryteriów, jakie?</t>
  </si>
  <si>
    <t>Co można zrobić, żeby poprawić katalog kryteriów?</t>
  </si>
  <si>
    <t>4.</t>
  </si>
  <si>
    <t>Jakie zmiany w sytuacji społeczno-gospodarczej nastąpiły i mogą mieć wpływ na dezaktualizację LSR?</t>
  </si>
  <si>
    <t>Czy widać zróżnicowania potrzeb między poszczególnymi gminami? Jakie i jak można na nie zareagować?</t>
  </si>
  <si>
    <t xml:space="preserve">5. </t>
  </si>
  <si>
    <t>Czy zbierane dane są wiarygodne, a źródła trafne?</t>
  </si>
  <si>
    <t>Jeśli nie to jakie zmiany można wprowadzić na tym etapie?</t>
  </si>
  <si>
    <t>6.</t>
  </si>
  <si>
    <t>Jakie zmiany można wprowadzić w procedurach na tym etapie by podnieść ich użyteczność?</t>
  </si>
  <si>
    <t>7.</t>
  </si>
  <si>
    <t>Inne zagadnienia związane z procesem realizacji LSR</t>
  </si>
  <si>
    <t>8.</t>
  </si>
  <si>
    <t>Sposób wykorzystania rekomendacji</t>
  </si>
  <si>
    <t>Dane w kolumnach „Stan początkowy” oraz „Stan docelowy” należy wypełnić zgodnie z danymi w lokalnej strategii rozwoju.</t>
  </si>
  <si>
    <t>Dane w kolumnie „Realizacja U” w odniesieniu do wskaźników produktu należy podać narastająco i powinny obejmować wyłącznie informacje dotyczące operacji w odniesieniu do których zawarto umowy o przyznaniu pomocy, uwzględniając ewentualne zmiany tych umów (aneksy umowy o przyznaniu pomocy). Dane nie powinny obejmować informacji z rozwiązanych umów przyznania pomocy.</t>
  </si>
  <si>
    <t>Należy wskazać cele, przedsięwzięcia i wskaźniki realizacji LSR, z uwzględnieniem logiki powiązań pomiędzy tymi elementami (matryca logiczna).</t>
  </si>
  <si>
    <t>Każdy cel szczegółowy oraz każde przedsięwzięcie powinny zostać przyporządkowane do jednego celu ogólnego. Przyporządkowanie przedsięwzięć do celów ogólnych i szczegółowych powinno być zgodne z przyporządkowaniem dokonanym w arkuszu "Finansowy postęp".</t>
  </si>
  <si>
    <t>LGD powinna dokonać analizy treści swoich matryc logicznych/planów działania celem identyfikacji wskaźników, które można zastąpić nowym brzmieniem wskazanym w arkuszu "Wskaźniki obowiązkowe PROW". Dlatego też martycę logiczną należy wypełniać w powiązaniu z arkuszem "Wskaźniki obowiązkowe PROW". Dla zidentyfikowanego wskaźnika produktu i rezultatu w matrycy logicznej należy przypisać kod wskaźnika z arkusza "Wskaźniki obowiązkowe PROW", przypisany do poszczególnych wskaźników (o ile dany wskaźnik obowiązkowy jest adekwatny do danej LSR).</t>
  </si>
  <si>
    <t>Część 2</t>
  </si>
  <si>
    <t>Rzeczowa realizacja celów oraz przedsięwzięć w LSR</t>
  </si>
  <si>
    <t>Rzeczowa realizacja wskaźników obowiązkowych w zakresie PROW 2014 – 2020</t>
  </si>
  <si>
    <t>Część 3</t>
  </si>
  <si>
    <t>Część 6</t>
  </si>
  <si>
    <t>Nr KRS</t>
  </si>
  <si>
    <t>Efekty ewaluacji wewnętrznej</t>
  </si>
  <si>
    <t>Województwo</t>
  </si>
  <si>
    <t>Dotyczy funduszy:</t>
  </si>
  <si>
    <t>EFRROW</t>
  </si>
  <si>
    <t>EFMR</t>
  </si>
  <si>
    <t>Data przeprowadzenia warsztatu refleksyjnego</t>
  </si>
  <si>
    <t>W warsztacie uczestniczyli:</t>
  </si>
  <si>
    <t>Członkowie LGD</t>
  </si>
  <si>
    <t>Pracownicy LGD</t>
  </si>
  <si>
    <t>Członkowie Zarządu LGD</t>
  </si>
  <si>
    <t>Członkowie Rady LGD</t>
  </si>
  <si>
    <t>Członkowie organu kontroli wewnętrznej LGD</t>
  </si>
  <si>
    <t>Przedstawiciele ZW</t>
  </si>
  <si>
    <t>Przedstawiciele innych LGD</t>
  </si>
  <si>
    <t>Inni mieszkańcy obszaru objętego LSR</t>
  </si>
  <si>
    <t>Inne podmiotyz obszaru objętego LSR</t>
  </si>
  <si>
    <r>
      <t xml:space="preserve">Sprawozdanie należy złożyć zarządowi województwa zgodnie z </t>
    </r>
    <r>
      <rPr>
        <sz val="11"/>
        <color theme="1"/>
        <rFont val="Calibri"/>
        <family val="2"/>
        <charset val="238"/>
      </rPr>
      <t xml:space="preserve">§ 5 ust. 1 pkt 23 lit. c </t>
    </r>
    <r>
      <rPr>
        <sz val="11"/>
        <color theme="1"/>
        <rFont val="Calibri"/>
        <family val="2"/>
        <charset val="238"/>
        <scheme val="minor"/>
      </rPr>
      <t>umowy ramowej.</t>
    </r>
  </si>
  <si>
    <t>Liczba złożonych wniosków o przyznanie pomocy w ramach prowadzonych naborów</t>
  </si>
  <si>
    <t>PODDZIAŁANIE 19.2 Wsparcie na wdrażanie operacji w ramach strategii rozwoju lokalnego kierowanego przez społeczność</t>
  </si>
  <si>
    <t>Liczba zrealizowanych operacji polegających na utworzeniu nowego przedsiębiorstwa</t>
  </si>
  <si>
    <t>Liczba utworzonych miejsc pracy</t>
  </si>
  <si>
    <t>Liczba utrzymanych miejsc pracy</t>
  </si>
  <si>
    <t>Liczba sieci w zakresie usług turystycznych, które otrzymały wsparcie w ramach realizacji LSR</t>
  </si>
  <si>
    <t>Liczba podmiotów w ramach sieci w zakresie usług turystycznych</t>
  </si>
  <si>
    <t>Liczba nowych inkubatorów (centrów) przetwórstwa lokalnego</t>
  </si>
  <si>
    <t>Liczba zmodernizowanych inkubatorów (centrów) przetwórstwa lokalnego</t>
  </si>
  <si>
    <t xml:space="preserve"> Liczba podmiotów korzystających z infrastruktury służącej przetwarzaniu produktów rolnych rocznie</t>
  </si>
  <si>
    <t xml:space="preserve"> Liczba sieci w zakresie krótkich łańcuchów żywnościowych lub rynków lokalnych, które otrzymały wsparcie w ramach realizacji LSR</t>
  </si>
  <si>
    <t xml:space="preserve"> Liczba podmiotów w ramach sieci w zakresie krótkich łańcuchów żywnościowych lub rynków lokalnych, które otrzymały wsparcie w ramach realizacji LSR</t>
  </si>
  <si>
    <t xml:space="preserve"> Długość wybudowanych lub przebudowanych dróg</t>
  </si>
  <si>
    <t xml:space="preserve"> Liczba osób korzystających z nowej lub przebudowanej infrastruktury drogowej w zakresie włączenia społecznego</t>
  </si>
  <si>
    <t>1.1</t>
  </si>
  <si>
    <t>1.2</t>
  </si>
  <si>
    <t>1.3</t>
  </si>
  <si>
    <t>1.1.1</t>
  </si>
  <si>
    <t>1.1.2</t>
  </si>
  <si>
    <t>1.1.3</t>
  </si>
  <si>
    <t>1.1.4</t>
  </si>
  <si>
    <t>1.1.5</t>
  </si>
  <si>
    <t>1.3.1</t>
  </si>
  <si>
    <t>1.3.2</t>
  </si>
  <si>
    <t>1.3.3</t>
  </si>
  <si>
    <t>1.3.4</t>
  </si>
  <si>
    <t>1.3.5</t>
  </si>
  <si>
    <t>1.3.6</t>
  </si>
  <si>
    <t>1.4</t>
  </si>
  <si>
    <t>1.4.1</t>
  </si>
  <si>
    <t>1.4.2</t>
  </si>
  <si>
    <t>1.5</t>
  </si>
  <si>
    <t>1.6</t>
  </si>
  <si>
    <t>1.7</t>
  </si>
  <si>
    <t>1.8</t>
  </si>
  <si>
    <t>1.9</t>
  </si>
  <si>
    <t>1.10</t>
  </si>
  <si>
    <t>1.11</t>
  </si>
  <si>
    <t>1.12</t>
  </si>
  <si>
    <t>1.13</t>
  </si>
  <si>
    <t>1.12.1</t>
  </si>
  <si>
    <t>1.12.2</t>
  </si>
  <si>
    <t>Liczba szkoleń</t>
  </si>
  <si>
    <t>Liczba osób przeszkolonych</t>
  </si>
  <si>
    <t>Liczba nowych obiektów infrastruktury turystycznej i rekreacyjnej</t>
  </si>
  <si>
    <t>Liczba przebudowanych obiektów infrastruktury turystycznej i rekreacyjnej</t>
  </si>
  <si>
    <t>Liczba nowych miejsc noclegowych</t>
  </si>
  <si>
    <t>Liczba osób, które skorzystały z nowych miejsc noclegowych w ciągu roku w nowych lub przebudowanych obiektach turystycznych</t>
  </si>
  <si>
    <t>Długość wybudowanych lub przebudowanych ścieżek rowerowych i szlaków turystycznych</t>
  </si>
  <si>
    <t>Liczba zabytków poddanych pracom konserwatorskim lub restauratorskim</t>
  </si>
  <si>
    <t xml:space="preserve"> Liczba zrealizowanych operacji ukierunkowanych na innowacje</t>
  </si>
  <si>
    <t>oraz</t>
  </si>
  <si>
    <t>PODDZIAŁANIE 19.3 Przygotowanie i realizacja działań w zakresie współpracy z lokalną grupą działania</t>
  </si>
  <si>
    <t>2.1</t>
  </si>
  <si>
    <t>2.2</t>
  </si>
  <si>
    <t>2.3</t>
  </si>
  <si>
    <t>PODDZIAŁANIE 19.4 Wsparcie na rzecz kosztów bieżących i aktywizacji</t>
  </si>
  <si>
    <t>Liczba odwiedzin strony internetowej LGD</t>
  </si>
  <si>
    <t>Liczba konferencji / targów / prezentacji (odbywających się poza terenem LGD) z udziałem przedstawicieli LGD</t>
  </si>
  <si>
    <t>Wnioski zgodne z LSR</t>
  </si>
  <si>
    <t>Wnioski wybrane przez LGD</t>
  </si>
  <si>
    <t>2.4</t>
  </si>
  <si>
    <t>2.4.1</t>
  </si>
  <si>
    <t>2.4.2</t>
  </si>
  <si>
    <t>2.4.3</t>
  </si>
  <si>
    <t>2.5</t>
  </si>
  <si>
    <t>2.5.1</t>
  </si>
  <si>
    <t>2.5.2</t>
  </si>
  <si>
    <t>2.5.3</t>
  </si>
  <si>
    <t>2.6</t>
  </si>
  <si>
    <t>2.7</t>
  </si>
  <si>
    <t>2.8</t>
  </si>
  <si>
    <t>2.9</t>
  </si>
  <si>
    <t>2.10</t>
  </si>
  <si>
    <t>2.11</t>
  </si>
  <si>
    <t>2.12</t>
  </si>
  <si>
    <t>2.13</t>
  </si>
  <si>
    <t>2.8.1</t>
  </si>
  <si>
    <t>2.8.2</t>
  </si>
  <si>
    <t>3.1</t>
  </si>
  <si>
    <t>3.2</t>
  </si>
  <si>
    <t>3.3</t>
  </si>
  <si>
    <t>3.4</t>
  </si>
  <si>
    <t>3.1.1</t>
  </si>
  <si>
    <t>3.1.2</t>
  </si>
  <si>
    <t>3.2.1</t>
  </si>
  <si>
    <t>3.2.2</t>
  </si>
  <si>
    <t>3.3.1</t>
  </si>
  <si>
    <t>3.3.2</t>
  </si>
  <si>
    <t>3.3.3</t>
  </si>
  <si>
    <t>3.3.4</t>
  </si>
  <si>
    <t>3.3.5</t>
  </si>
  <si>
    <t>3.4.1</t>
  </si>
  <si>
    <t>3.4.2</t>
  </si>
  <si>
    <t>3.4.3</t>
  </si>
  <si>
    <t>3.4.4</t>
  </si>
  <si>
    <t>3.4.5</t>
  </si>
  <si>
    <t>3.4.6</t>
  </si>
  <si>
    <t>3.4.7</t>
  </si>
  <si>
    <t>3.4.8</t>
  </si>
  <si>
    <t>3.4.9</t>
  </si>
  <si>
    <t>3.4.10</t>
  </si>
  <si>
    <t>3.4.11</t>
  </si>
  <si>
    <t>3.4.12</t>
  </si>
  <si>
    <t>3.4.13</t>
  </si>
  <si>
    <t>4.1</t>
  </si>
  <si>
    <t>4.2</t>
  </si>
  <si>
    <t>4.3</t>
  </si>
  <si>
    <t>4.4</t>
  </si>
  <si>
    <t>4.5</t>
  </si>
  <si>
    <t>4.2.1</t>
  </si>
  <si>
    <t>4.2.2</t>
  </si>
  <si>
    <t>4.2.3</t>
  </si>
  <si>
    <t>Liczba podmiotów, które złożyły wniosek o przyznanie pomocy </t>
  </si>
  <si>
    <t>4.2.4</t>
  </si>
  <si>
    <t>Liczba wydarzeń / imprez</t>
  </si>
  <si>
    <t>Kod wskaźnika (dotyczy EFRROW)</t>
  </si>
  <si>
    <t>Kod  wskaźnika (dotyczy EFRROW)</t>
  </si>
  <si>
    <t>EPC</t>
  </si>
  <si>
    <t>osoby</t>
  </si>
  <si>
    <t>Kontrole przeprowadzone w LGD przez podmioty inne niż samorząd województwa</t>
  </si>
  <si>
    <t>L.p.</t>
  </si>
  <si>
    <t>Organ kontrolujący</t>
  </si>
  <si>
    <t>Termin kontroli</t>
  </si>
  <si>
    <t>Stwierdzone uchybienia</t>
  </si>
  <si>
    <t>Rodzaj kontroli</t>
  </si>
  <si>
    <t>Część 7</t>
  </si>
  <si>
    <t>LGD obowiązkowo wypełnia części 1, 2 oraz 6 i 7, a także w zależności od tego z jakich środków współfinansowana jest LSR części 3 i/lub 4a lub 4b i/lub 5.</t>
  </si>
  <si>
    <t>Załącznik nr 2</t>
  </si>
  <si>
    <t>Liczba godzin pracy wolontariuszy zaangażowanych w realizację operacji</t>
  </si>
  <si>
    <t>1.14</t>
  </si>
  <si>
    <t>Liczba osób oceniających szkolenia jako adekwatne do oczekiwań</t>
  </si>
  <si>
    <t>Liczba zrealizowanych operacji obejmujących wyposażenie mające na celu szerzenie lokalnej kultury i dziedzictwa lokalnego</t>
  </si>
  <si>
    <t>Liczba podmiotów wspartych w ramach operacji obejmujących wyposażenie mające na celu szerzenie lokalnej kultury i dziedzictwa lokalnego</t>
  </si>
  <si>
    <r>
      <rPr>
        <b/>
        <sz val="10"/>
        <color theme="1"/>
        <rFont val="Calibri"/>
        <family val="2"/>
        <charset val="238"/>
        <scheme val="minor"/>
      </rPr>
      <t>W przypadku PROW 2014 – 2020</t>
    </r>
    <r>
      <rPr>
        <sz val="10"/>
        <color theme="1"/>
        <rFont val="Calibri"/>
        <family val="2"/>
        <charset val="238"/>
        <scheme val="minor"/>
      </rPr>
      <t xml:space="preserve">:  Dane w kolumnie „Realizacja” w odniesieniu do wskaźników rezultatu oraz kolumnie „Realizacja P” w odniesieniu do wskaźników produktu dla poddziałania 19.2 oraz 19.3 należy podać narastająco i powinny obejmować wyłącznie informacje dotyczące operacji zakończonych, dla których płatność końcowa/druga transza (dotyczy premii na podejmowanie działalności gospodarczej) została wypłacona beneficjentowi, w przypadku poddziałania 19.4 dane nalezy podać dla operacji trwających, dla których dokonano płatności przynajmniej jednej transzy. </t>
    </r>
  </si>
  <si>
    <t>Opcję TAK/NIE w kolumnie "Wskaźnik realizowany" należy zaznaczyć w zależności, czy dany wskaźnik został przewidziany do realizacji w ramach LSR. W sytuacji, gdy wartości danego wskaźnika w kolumnie "Realizacja" są zerowe, jednak wskaźnik został przewidziany do realizacji w ramach LSR, należy zaznaczyć opcję TAK.</t>
  </si>
  <si>
    <t>Wskaźnik realizowany (TAK/NIE)</t>
  </si>
  <si>
    <t>Obiekty sportowe/rekreacyjne</t>
  </si>
  <si>
    <t>Liczba podmiotów, które zawarły umowę o przyznaniu pomocy</t>
  </si>
  <si>
    <t>Mężczyźni</t>
  </si>
  <si>
    <t>1.1.6</t>
  </si>
  <si>
    <t xml:space="preserve">Liczba spotkań / wydarzeń adresowanych do mieszkańców </t>
  </si>
  <si>
    <t xml:space="preserve">W jakim stopniu jakość składanych projektów wybieranych we wszystkich obszarach tematycznych wpływa na osiąganie wskaźników w zaplanowanym czasie? </t>
  </si>
  <si>
    <t>W jakim stopniu wybierane projekty realizowane w ramach LSR przyczyniają się do osiągnięcia celów LSR i w jakim stopniu przyczyniają się do odpowiadania na potrzeby społeczności z obszaru LGD?</t>
  </si>
  <si>
    <t>Czy przyjęty system wskaźników dostarcza wszystkie potrzebne informacje niezbędne do określenia skuteczności interwencyjnej strategii?</t>
  </si>
  <si>
    <t>Czy procedury naboru wyboru i realizacji projektów są przyjazne dla beneficjentów?</t>
  </si>
  <si>
    <t>Jaka jest skuteczność działania biura LGD (działań animacyjnych, informacyjno-promocyjnych, doradczych)?</t>
  </si>
  <si>
    <t>a) Jakie zmiany należy wprowadzić w działaniach LGD, by skuteczniej realizowała cele LSR?</t>
  </si>
  <si>
    <t>9.</t>
  </si>
  <si>
    <t>10.</t>
  </si>
  <si>
    <t>Zalecenia/Rekomendacje</t>
  </si>
  <si>
    <t>Sposób wdrożenia zaleceń/rekomendacji</t>
  </si>
  <si>
    <t>Realizacja (w jednostce miary)</t>
  </si>
  <si>
    <t>Należy wypełnić w oparciu o dane w arkuszu "Rzeczowy postęp". Dane dotyczące wskaźników obowiązkowych w tym arkuszu oraz w arkuszu "Rzeczowy postęp" powinny być zgodne (dane z kolumny „Realizacja %” w odniesieniu do wskaźników rezultatu w arkuszu "Rzeczowy postęp" z wynikiem podzielenia wartości z kolumny „Realizacja P” w tym arkuszu dla wskaźników rezultatu przez stan docelowy  w arkuszu "Rzeczowy postęp" oraz dane z kolumny „Realizacja P %” w odniesieniu do wskaźników produktu w arkuszu "Rzeczowy postęp" z wynikiem podzielenia wartości z kolumny „Realizacja P” w tym arkuszu dla wskaźników produktu przez stan docelowy w arkuszu "Rzeczowy postęp" oraz dane z kolumny „Realizacja U %” w odniesieniu do wskaźników produktu w arkuszu "Rzeczowy postęp"  z wynikiem podzielenia wartości z kolumny „Realizacja U” w tym arkuszu dla wskaźników produktu przez stan docelowy w arkuszu "Rzeczowy postęp"). W przypadku, gdy dany wskaźnik w tym arkuszu jest nieadekwatny do danej LSR – jego wartości będą zerowe w tym arkuszu.  W przypadku poddziałania 19.4 dane nalezy podać dla operacji trwających, dla których dokonano płatności przynajmniej jednej transzy.</t>
  </si>
  <si>
    <t>LOKALNA GRUPA DZIAŁANIA PARTNERSTWO DORZECZE SŁUPI</t>
  </si>
  <si>
    <t>pomorskie</t>
  </si>
  <si>
    <t>x</t>
  </si>
  <si>
    <t>Cel ogólny 1. Wzmocnienie lokalnej społeczności poprzez budowę i rozwój kapitału społecznego, poprawę jakości życia i zachowanie dziedzictwa lokalnego.</t>
  </si>
  <si>
    <t>Cel szczegółowy 1.2. Rozwój przestrzeni publicznej obszaru LGD w zakresie turystyki, rekreacji i dziedzictwa lokalnego.</t>
  </si>
  <si>
    <t xml:space="preserve">Liczba uczestników objętych wsparciem oddolnych inicjatyw lokalnych na rzecz animacji i aktywizacji mieszkańców, innych niż szkolenia </t>
  </si>
  <si>
    <t>sztuka</t>
  </si>
  <si>
    <t xml:space="preserve">Liczba utworzonych miejsc pracy </t>
  </si>
  <si>
    <t>Liczba projektów w ramach LSR realizowanych przez organizacje pozarządowe i „kościoły”</t>
  </si>
  <si>
    <t xml:space="preserve">Liczba mieszkańców miejscowości, w których powstała lub została zmodernizowana/przebudowana/wyremontowana infrastruktura rekreacyjna lub turystyczna objętych wsparciem </t>
  </si>
  <si>
    <t>Liczba mieszkańców miejscowości, w których powstały lub zostały zmodernizowane/przebudowane/wyremontowane/oznakowane zabytki i obiekty dziedzictwa lokalnego objęte wsparciem</t>
  </si>
  <si>
    <t>Liczba podmiotów, które zawarły umowę o przyznaniu pomocy, po uprzednim skorzystaniu z doradztwa</t>
  </si>
  <si>
    <t>Cel ogólny 2. Przyspieszenie rozwoju gospodarczego przez wykorzystanie lokalnych zasobów.</t>
  </si>
  <si>
    <t xml:space="preserve">Liczba utworzonych miejsc pracy  </t>
  </si>
  <si>
    <t xml:space="preserve">Liczba utrzymanych miejsc pracy  </t>
  </si>
  <si>
    <t>Liczba podmiotów zaangażowanych w realizację operacji wspierających rozwój rynków zbytu usług i produktów lokalnych lub operacji polegających na współpracy i promocji.</t>
  </si>
  <si>
    <t xml:space="preserve">Przedsięwzięcie: 1.1.1.: Różnorodne formy aktywności lokalnej (w tym edukacja, animacja i aktywizacja), z uwzględnieniem rozwiązań innowacyjnych </t>
  </si>
  <si>
    <t xml:space="preserve">Przedsięwzięcie: 1.2.1: Zagospodarowanie turystycznej,  rekreacyjnej przestrzeni publicznej obszaru LGD  oraz zachowanie dziedzictwa lokalnego </t>
  </si>
  <si>
    <t xml:space="preserve">Przedsięwzięcie 2.1.1. Tworzenie i utrzymanie  miejsc pracy przez wsparcie zakładania i rozwoju działalności gospodarczej </t>
  </si>
  <si>
    <t xml:space="preserve">Przedsięwzięcie 2.1.2. Wspieranie rozwoju przedsiębiorczości oraz poprawa dostępności do lokalnych produktów i usług </t>
  </si>
  <si>
    <t xml:space="preserve">Liczba nowych obiektów infrastruktury turystycznej i rekreacyjnej </t>
  </si>
  <si>
    <t xml:space="preserve">Liczba zrealizowanych operacji polegających na rozwoju istniejącego przedsiębiorstwa </t>
  </si>
  <si>
    <t>Liczba operacji wspierających rozwój rynków zbytu usług i produktów lokalnych lub operacji polegających na współpracy i promocji</t>
  </si>
  <si>
    <t xml:space="preserve">Liczba obiektów dziedzictwa lokalnego objętych wsparciem </t>
  </si>
  <si>
    <t>Liczba szlaków turystycznych objeta wsparciem</t>
  </si>
  <si>
    <t xml:space="preserve">Liczba osobodni szkoleń dla pracowników i organów LGD  </t>
  </si>
  <si>
    <t>Liczba objętych wsparciem inicjatyw na rzez współpracy i samoorganizacji mieszkańców</t>
  </si>
  <si>
    <t>Liczba objętych wsparciem oddolnych inicjatyw lokalnych na rzecz animacji i aktywizacji mieszkańców realizowanych w formach innych niż szkolenia</t>
  </si>
  <si>
    <t xml:space="preserve">Liczba utworzonych zielonych siłowni  </t>
  </si>
  <si>
    <t>Liczba współpracujących w sieci zaangażowanych organizacji/instytucji kultury z terenu LGD</t>
  </si>
  <si>
    <t xml:space="preserve">Liczba zrealizowanych operacji którym przyznano wsparcie, polegających na utworzeniu nowego przedsiębiorstwa  </t>
  </si>
  <si>
    <t>NIE</t>
  </si>
  <si>
    <t>TAK</t>
  </si>
  <si>
    <t xml:space="preserve">Projekty wybierane przyczyniają się bezpośrednio do osiągnięcia celów LSR, ponieważ przechodzą szczegółową ocenę, m.in. pod kątem zgodności z celami LSR. Tym samym odpowiadają na potrzeby społeczności obszaru LGD, który partycypował w budowaniu lokalnej Strategii Rozwoju Partnerstwa Dorzecze Słupi. </t>
  </si>
  <si>
    <t xml:space="preserve">Zarząd Lokalnej Grupy Działania Partnerstwo Dorzecze Słupi przyjął wypracowane rekomendacje i po uzgodnieniu z biurem wdroży sugerowane zmiany. </t>
  </si>
  <si>
    <t>brak</t>
  </si>
  <si>
    <t xml:space="preserve">Liczba społecznych cetrów aktywności </t>
  </si>
  <si>
    <t>0000508098</t>
  </si>
  <si>
    <t xml:space="preserve">Jakość wniosków mogłaby odbić się na realizacji LSR, jednakże LGD podejmuje działania zapobiegające ewentualnym problemom, świadcząc usługi konsultacyjne na każdym etapie realizacji operacji. </t>
  </si>
  <si>
    <t xml:space="preserve">Należy dokonywać bieżącej analizy kryteriów pod kątem osiąganych wskaźników, zmian prawa itd. </t>
  </si>
  <si>
    <t>Liczba zastosowanych metod komunikacyjnych i ewaluacyjnych (strona www, newsletter, SMS z PDS, materiały informacyjne i
promocyjne, publikacje w mediach lokalnych, baza producentów produktów lokalnych, badania) - AKTYWIZACJA</t>
  </si>
  <si>
    <t>Liczba spotkań / wydarzeń adresowanych do mieszkańców (AKTYWIZACJA)</t>
  </si>
  <si>
    <t>Liczba odwiedzin strony internetowej LGD (AKTYWIZACJA)</t>
  </si>
  <si>
    <t>27.01.2021</t>
  </si>
  <si>
    <t xml:space="preserve">Poziom realizacji finansowej i rzeczowej LSR obecnie jest na poziomie zadowalającym. </t>
  </si>
  <si>
    <t xml:space="preserve">nie dotyczy </t>
  </si>
  <si>
    <t xml:space="preserve">Ponieważ poziom wdrażania LSR w ostatnich latach jest satysfakcjonujący należy przyjąć, iż podejmowane dotychczas kroki są wystarczające, aby zakończyć wdrażanie ze skutkiem procentowym określonym w umowie ramowej jako "pozytywny". Nie mniej jednak nie należy zaprzestawać działań monitorujących wdrażanie LSR, szczególnie w kwestii operacji realizowanych przez przedsiębiorców, którzy mają tendencję do opóźniania terminów składania dokumentów. Należy w tym zakresie kontynuować współpracę z pracownikami UM w sytuacjach, kiedy kontakt UM-&gt; beneficjent jest utrudniony. </t>
  </si>
  <si>
    <t xml:space="preserve">Analiza przedstawionych przez pracowników biura LGD PDS danych pozwala określić, iż realizacja finansowa LSR w większości założeń przebiega zgodnie z planem oraz jest zadowalająca z perspektywy projektów wybranych do dofinansowania przez LGD oraz liczby projektów zakontraktowanych przez UM WP. Poprawił się w stosunku do poprzedniego roku poziom wypłat środków / refundacji. Pomimo ciężkiego roku pandemii urząd marszałkowski nie spowolił prac nad dokumentacją, co przełożyło się na zwiększenie tempa kontraktowania oraz rozliczania kolejnych operacji.  Kluczowe będzie ogłoszenie naborów z tzw. różnic kursowych planowanych w 2021 r. oraz odpowiednio intensywne monitorowanie beneficjentów w kwestii zaangażowania w przygotowanie dokumentacji oraz sprawną komunikację pomiędzy beneficjentem a Urzędem Marszałkowskim. </t>
  </si>
  <si>
    <t>Widać bezpośrednie przełożenie jakości składacnyh wniosków na realizację wskaźników, szczególnie w przypadku przedsiębiorców. Głownym problemem stało się zwiększenie liczby zatrudnienia w ramach jednej operacji w celu uzyskania większej liczby punktów w ocenie. Niestety w minionych latach efektem takiego działania było późniejsze rozwiązywanie umów o dofinansowanie i zwrot zablokowanych środów do budżetu LSR. Aktualnie, w związku z pandemią, wprowadzono możliwość zmniejszenia wartości wskaźnika liczba miejsc pracy poprzez aneskowanie.</t>
  </si>
  <si>
    <t xml:space="preserve">Niezmiennie najmniej dopracowane wnioski to te składane przez organizacje pozarządowe. W przypadku wnioskodawców składających wnioski w ramach twz. Premii również widać, że wnioski te przygotowane są przez wnioskodawców osobiście, co przyczynia się do zmniejszenia ich jakości. Co jest dobrym trendem wśród składających wnioski to fakt, że przynajmniej w części finansowej wniosku szukają pomocy u profesjonalistów. </t>
  </si>
  <si>
    <t xml:space="preserve">LGD świadczy usługi doradcze w ramach których pracownicy konsultują dokumentację. Natomiast nie wszyscy wnioskodawcy decydują się na konsultację dokumentacji z odpowiednim wyprzedzeniem czasowym, często stawiając się z dokumentami na dzień przed końcem naboru, kiedy jest zbyt mało czasu na wprowadzenie znaczących poprawek. Należy informować wnioskodawców o możliwych konsultacjach oraz o ryzyku jakie niesie za sobą zbyt późne konsultowanie dokumentów. </t>
  </si>
  <si>
    <t xml:space="preserve">Kryteria spełniają swoją rolę w najwyższym stopniu, pozwalając oceniającym premiować projekty, które realizują założone w LSR cele, budżet oraz wskaźniki. </t>
  </si>
  <si>
    <t xml:space="preserve">Kryteria są jednoznaczne i obiektywne. Wszelkie niejasności są niwelowane na bieżąco. </t>
  </si>
  <si>
    <t xml:space="preserve">Wnioskodawcy nie zgłaszają wątpliwości wobec kryteriów, natomiast w 2020 roku, po liczbie protestów złożonych w odpowiedzi na konkursy (konkursy ogłoszone jesienią 2019 r.) zauwazono, że kryterium "Spójność działań z rezultatami" jest najmniej zrozumiałe przez wnioskodawców. </t>
  </si>
  <si>
    <t xml:space="preserve">Zdecydowanym utrudnieniem w realizacji LSR w 2020 r. była ogloszona w marcu pandemia COVID-19. Spowodowało to w wielu przypadkach konieczność zmniejszenia wartości wskaźnika "liczba miejsc pracy" w przypadku przedsiębiorców oraz przesunięcie terminów realizacji wielu projektów grantowych (w tym szczegółnie szkoleniowych). </t>
  </si>
  <si>
    <t>Niezmiennie od lat widoczna jest mniejsza aktywość w pozyskiwaniu środków z budżetu LSR przez podmioty społeczne z terenu powiatu słupskiego. Nie widać wyraźnej rozbieżnosci w przypadku konkrusów ogólnych. Biuro LGD jest w bezpośrednim kontakcie z tymi podmiotami, które pozyskały dotąd środki, aby ułatwić im wdrażanie i rozliczanie zadań objętych dofinansowaniem.</t>
  </si>
  <si>
    <t xml:space="preserve">System wskaźników jest stosowany od kilku lat i dostarcza wszystkie niezbędne informacje. </t>
  </si>
  <si>
    <t xml:space="preserve">Dane są wiarygodne, a źródła trafne. Źródłem danych są między innymi informacje o postępie kontraktowania i wypłat środków. Jest to rzetelna informacja, pozwalająca monitorować co dzieje się z poszczególnymi operacjami. </t>
  </si>
  <si>
    <t xml:space="preserve">Aktualnie najważniejszą sprawą jest zmiana wartości wskaźników, w związku z ryzykiem nierealizowania zagrożonych operacji. Dane są na bieżąco weryfikowane. </t>
  </si>
  <si>
    <t xml:space="preserve">Procedury są przyjazne i zrozumiałe dla beneficjentów. Różnorodność zapisów w procedurach dla grantów, operacji własnych i konkursów grantowych stanowi większy problem dla członków Rady oraz biura w kontekście połączenia kolejnych etapów ich wdrażania, w sytuacji kiedy realizowane są jednocześnie trzy rodzaje konkursów. </t>
  </si>
  <si>
    <t xml:space="preserve">W związku z oczekiwaniami MRiRW w grudniu 2020 r. wprowadzono zmiany procedur. Wynikały one m.in.. Z wytycznej MRiRW oraz w związku z COVIDem i koniecznością wprowadzenia rozwiązań funkcjonowania Rady w stanie zagrożenia epidemiologicznego. </t>
  </si>
  <si>
    <t>Skuteczność działań biura jest wysoka, natomiast ze względu na stan zagrożenia epidemiologicznego w 2020 r. ograniczone.</t>
  </si>
  <si>
    <t xml:space="preserve">Zwiększenie rozpoznawalności PDSu jako lokalnej grupy działania. </t>
  </si>
  <si>
    <r>
      <t xml:space="preserve"> </t>
    </r>
    <r>
      <rPr>
        <b/>
        <sz val="10"/>
        <color theme="1"/>
        <rFont val="Calibri"/>
        <family val="2"/>
        <charset val="238"/>
        <scheme val="minor"/>
      </rPr>
      <t>W przypadku EFS</t>
    </r>
    <r>
      <rPr>
        <sz val="10"/>
        <color theme="1"/>
        <rFont val="Calibri"/>
        <family val="2"/>
        <charset val="238"/>
        <scheme val="minor"/>
      </rPr>
      <t>: Pod uwagę należy brać operacje/etapy operacji, dla których  zatwierdzone zostały  do 31 grudnia wydatki kwalifikowalne w ramach wniosków o płatność.</t>
    </r>
  </si>
  <si>
    <t>Dane w kolumnie „Realizacja budżetu … w %” należy wskazać jako wynik dzielenia kwoty podanej w zł w kolumnie „Realizacja budżetu …” przez kwotę w kolumnie „Budżet …”.</t>
  </si>
  <si>
    <t>Dane w kolumnie „Realizacja budżetu przedsięwzięć. Pomoc przyznana” należy podać narastająco i powinny obejmować kwoty z zawartych umów o przyznaniu pomocy, uwzględniających ewentualne zmiany tych umów (aneksy umowy o przyznaniu pomocy). Dane nie powinny obejmować kwot z rozwiązanych umów przyznania pomocy.</t>
  </si>
  <si>
    <r>
      <rPr>
        <b/>
        <sz val="10"/>
        <color theme="1"/>
        <rFont val="Calibri"/>
        <family val="2"/>
        <charset val="238"/>
        <scheme val="minor"/>
      </rPr>
      <t>W przypadku PROW 2014 – 2020</t>
    </r>
    <r>
      <rPr>
        <sz val="10"/>
        <color theme="1"/>
        <rFont val="Calibri"/>
        <family val="2"/>
        <charset val="238"/>
        <scheme val="minor"/>
      </rPr>
      <t>:  Dane w kolumnie „Realizacja budżetu celów ogólnych”, "Realizacja budżetu celów szczegółowych" oraz „Realizacja budżetu przedsięwzięć. Pomoc wypłacona” należy dla poddziałania 19.2 oraz 19.3 podać narastająco i powinny obejmować wyłącznie środki dotyczące operacji zakończonych, dla których płatność końcowa/druga transza (dotyczy premii na podejmowanie działalności gospodarczej) została wypłacona beneficjentowi, w przypadku poddziałania 19.4 dane należy podać dla operacji trwających, dla których dokonano  płatności przynajmniej jednej transzy. Dane obejmują także środki własne beneficjentów będących jednostkami sektora finansów publicznych, stanowiące wymagany krajowy wkład środków publicznych.</t>
    </r>
  </si>
  <si>
    <t>Należy wypełnić w oparciu informacje zawarte w LSR, w szczególności w Planie działania. Suma kwot powinna zrównać się z budżetem na realizację LSR określonym w umowie ramowej.</t>
  </si>
  <si>
    <t>w tym PROW 2014 - 2020</t>
  </si>
  <si>
    <t>RAZEM</t>
  </si>
  <si>
    <t>PROW</t>
  </si>
  <si>
    <t>Koszty bieżące</t>
  </si>
  <si>
    <t>Aktywizacja</t>
  </si>
  <si>
    <t>Cel szczegółowy 2.1. Wsparcie przedsiębiorczości oraz tworzenia i utrzymania miejsc pracy.</t>
  </si>
  <si>
    <t>Cel szczegółowy 1.1. Wsparcie i rozwój społeczeństwa obywatelskiego, od demokracji przedstawicielskiej do partycypacyjnej.</t>
  </si>
  <si>
    <t>Realizacja budżetu [%]</t>
  </si>
  <si>
    <t>Realizacja budżetu [PLN]</t>
  </si>
  <si>
    <t>Pomoc wypłacona</t>
  </si>
  <si>
    <t>Pomoc przyznana</t>
  </si>
  <si>
    <t>Budżet w LSR [PLN]</t>
  </si>
  <si>
    <t>Program / fundusz</t>
  </si>
  <si>
    <t>Nazwa</t>
  </si>
  <si>
    <t>Przedsięwzięcia</t>
  </si>
  <si>
    <t>Cele szczegółowe</t>
  </si>
  <si>
    <t>Cele ogólne</t>
  </si>
  <si>
    <t>Finansowa realizacja celów oraz przedsięwzięć w LSR</t>
  </si>
  <si>
    <t>Część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</si>
</sst>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21" x14ac:knownFonts="1">
    <font>
      <sz val="11"/>
      <color theme="1"/>
      <name val="Calibri"/>
      <family val="2"/>
      <charset val="238"/>
      <scheme val="minor"/>
    </font>
    <font>
      <sz val="24"/>
      <color theme="1"/>
      <name val="Calibri"/>
      <family val="2"/>
      <charset val="238"/>
      <scheme val="minor"/>
    </font>
    <font>
      <b/>
      <sz val="10"/>
      <color theme="1"/>
      <name val="Calibri"/>
      <family val="2"/>
      <charset val="238"/>
      <scheme val="minor"/>
    </font>
    <font>
      <sz val="8"/>
      <color theme="1"/>
      <name val="Times New Roman"/>
      <family val="1"/>
      <charset val="238"/>
    </font>
    <font>
      <sz val="26"/>
      <color theme="1"/>
      <name val="Calibri"/>
      <family val="2"/>
      <charset val="238"/>
      <scheme val="minor"/>
    </font>
    <font>
      <b/>
      <sz val="11"/>
      <name val="Calibri"/>
      <family val="2"/>
      <charset val="238"/>
      <scheme val="minor"/>
    </font>
    <font>
      <i/>
      <sz val="11"/>
      <color theme="1"/>
      <name val="Calibri"/>
      <family val="2"/>
      <charset val="238"/>
      <scheme val="minor"/>
    </font>
    <font>
      <b/>
      <i/>
      <sz val="11"/>
      <color theme="1"/>
      <name val="Calibri"/>
      <family val="2"/>
      <charset val="238"/>
      <scheme val="minor"/>
    </font>
    <font>
      <sz val="10"/>
      <color theme="1"/>
      <name val="Calibri"/>
      <family val="2"/>
      <charset val="238"/>
      <scheme val="minor"/>
    </font>
    <font>
      <b/>
      <sz val="11"/>
      <color theme="1"/>
      <name val="Calibri"/>
      <family val="2"/>
      <charset val="238"/>
      <scheme val="minor"/>
    </font>
    <font>
      <sz val="11"/>
      <color theme="1"/>
      <name val="Calibri"/>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10"/>
      <name val="Times New Roman"/>
      <family val="1"/>
      <charset val="238"/>
    </font>
    <font>
      <b/>
      <sz val="10"/>
      <name val="Calibri"/>
      <family val="2"/>
      <charset val="238"/>
      <scheme val="minor"/>
    </font>
    <font>
      <sz val="11"/>
      <name val="Times New Roman"/>
      <family val="1"/>
      <charset val="238"/>
    </font>
    <font>
      <sz val="22"/>
      <color theme="1"/>
      <name val="Calibri"/>
      <family val="2"/>
      <charset val="238"/>
      <scheme val="minor"/>
    </font>
    <font>
      <sz val="8"/>
      <color rgb="FF333333"/>
      <name val="Times New Roman"/>
      <family val="1"/>
      <charset val="238"/>
    </font>
    <font>
      <b/>
      <sz val="11"/>
      <color theme="1"/>
      <name val="Calibri"/>
      <family val="2"/>
      <charset val="238"/>
    </font>
    <font>
      <sz val="8"/>
      <name val="Times New Roman"/>
      <family val="1"/>
      <charset val="238"/>
    </font>
  </fonts>
  <fills count="16">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3">
    <xf numFmtId="0" fontId="0" fillId="0" borderId="0"/>
    <xf numFmtId="9" fontId="11" fillId="0" borderId="0" applyFont="0" applyFill="0" applyBorder="0" applyAlignment="0" applyProtection="0"/>
    <xf numFmtId="164" fontId="11" fillId="0" borderId="0" applyFont="0" applyFill="0" applyBorder="0" applyAlignment="0" applyProtection="0"/>
  </cellStyleXfs>
  <cellXfs count="310">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center" wrapText="1"/>
    </xf>
    <xf numFmtId="0" fontId="0" fillId="0" borderId="0" xfId="0" applyFont="1"/>
    <xf numFmtId="0" fontId="3"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horizontal="left" vertical="center"/>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alignment horizontal="justify"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wrapText="1"/>
    </xf>
    <xf numFmtId="0" fontId="0" fillId="0" borderId="0" xfId="0" applyAlignment="1">
      <alignment wrapText="1"/>
    </xf>
    <xf numFmtId="0" fontId="0" fillId="0" borderId="0" xfId="0" applyFont="1" applyAlignment="1">
      <alignment horizontal="justify" vertical="center" wrapText="1"/>
    </xf>
    <xf numFmtId="0" fontId="6" fillId="0" borderId="0" xfId="0" applyFont="1" applyAlignment="1">
      <alignment horizontal="left" vertical="center" wrapText="1"/>
    </xf>
    <xf numFmtId="0" fontId="0" fillId="0" borderId="0" xfId="0" applyAlignment="1">
      <alignment horizontal="left" vertical="center"/>
    </xf>
    <xf numFmtId="0" fontId="0" fillId="0" borderId="0" xfId="0" applyFont="1" applyFill="1" applyAlignment="1">
      <alignment horizontal="left" vertical="center" wrapText="1"/>
    </xf>
    <xf numFmtId="0" fontId="0" fillId="3" borderId="1" xfId="0" applyFill="1" applyBorder="1" applyAlignment="1">
      <alignment horizontal="left" vertical="center"/>
    </xf>
    <xf numFmtId="0" fontId="0" fillId="5" borderId="1" xfId="0" applyFill="1" applyBorder="1" applyAlignment="1">
      <alignment horizontal="left" vertical="center"/>
    </xf>
    <xf numFmtId="0" fontId="0" fillId="5" borderId="1" xfId="0" applyFill="1" applyBorder="1" applyAlignment="1">
      <alignment vertical="center"/>
    </xf>
    <xf numFmtId="0" fontId="0" fillId="3" borderId="1" xfId="0" applyFill="1" applyBorder="1" applyAlignment="1">
      <alignment horizontal="left" vertical="center" wrapText="1"/>
    </xf>
    <xf numFmtId="0" fontId="0" fillId="5" borderId="1" xfId="0" applyFill="1" applyBorder="1" applyAlignment="1">
      <alignment horizontal="left" vertical="center" wrapText="1"/>
    </xf>
    <xf numFmtId="0" fontId="0" fillId="0" borderId="0" xfId="0" applyFont="1" applyFill="1" applyAlignment="1">
      <alignment vertical="center"/>
    </xf>
    <xf numFmtId="0" fontId="0" fillId="3" borderId="1" xfId="0" applyFill="1" applyBorder="1" applyAlignment="1">
      <alignment vertical="center"/>
    </xf>
    <xf numFmtId="0" fontId="9" fillId="10" borderId="1" xfId="0" applyFont="1" applyFill="1" applyBorder="1"/>
    <xf numFmtId="0" fontId="0" fillId="0" borderId="10" xfId="0" applyBorder="1"/>
    <xf numFmtId="0" fontId="0" fillId="0" borderId="15" xfId="0" applyBorder="1"/>
    <xf numFmtId="0" fontId="0" fillId="0" borderId="11"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9" fillId="10" borderId="1" xfId="0" applyFont="1" applyFill="1" applyBorder="1" applyAlignment="1"/>
    <xf numFmtId="0" fontId="0" fillId="0" borderId="0" xfId="0" applyAlignment="1">
      <alignment horizontal="left" vertical="center" wrapText="1"/>
    </xf>
    <xf numFmtId="0" fontId="5"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0" fontId="1" fillId="0" borderId="0" xfId="0" applyFont="1" applyAlignment="1">
      <alignment horizontal="right"/>
    </xf>
    <xf numFmtId="0" fontId="0" fillId="0" borderId="0" xfId="0" applyAlignment="1">
      <alignment horizontal="right"/>
    </xf>
    <xf numFmtId="0" fontId="9" fillId="10" borderId="5" xfId="0" applyFont="1" applyFill="1" applyBorder="1" applyAlignment="1"/>
    <xf numFmtId="0" fontId="9" fillId="10" borderId="6" xfId="0" applyFont="1" applyFill="1" applyBorder="1" applyAlignment="1"/>
    <xf numFmtId="0" fontId="9" fillId="10" borderId="7" xfId="0" applyFont="1" applyFill="1" applyBorder="1" applyAlignment="1"/>
    <xf numFmtId="0" fontId="0" fillId="2" borderId="0" xfId="0" applyFill="1"/>
    <xf numFmtId="0" fontId="0" fillId="7" borderId="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xf>
    <xf numFmtId="0" fontId="6"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xf numFmtId="0" fontId="9" fillId="10" borderId="1" xfId="0" applyFont="1" applyFill="1" applyBorder="1" applyAlignment="1"/>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8" borderId="1" xfId="0" applyFont="1" applyFill="1" applyBorder="1" applyAlignment="1">
      <alignment vertical="center"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9" borderId="1" xfId="1" applyFont="1" applyFill="1" applyBorder="1" applyAlignment="1">
      <alignment horizontal="center" vertical="center" wrapText="1"/>
    </xf>
    <xf numFmtId="9" fontId="14" fillId="8" borderId="1" xfId="1" applyFont="1" applyFill="1" applyBorder="1" applyAlignment="1">
      <alignment horizontal="center" vertical="center" wrapText="1"/>
    </xf>
    <xf numFmtId="0" fontId="14" fillId="11" borderId="1" xfId="0" applyFont="1" applyFill="1" applyBorder="1" applyAlignment="1">
      <alignment horizontal="center" vertical="center" wrapText="1"/>
    </xf>
    <xf numFmtId="9" fontId="14" fillId="8" borderId="2" xfId="1" applyFont="1" applyFill="1" applyBorder="1" applyAlignment="1">
      <alignment horizontal="center" vertical="center" wrapText="1"/>
    </xf>
    <xf numFmtId="0" fontId="14" fillId="0" borderId="2" xfId="0" applyFont="1" applyBorder="1" applyAlignment="1">
      <alignment horizontal="center" vertical="center" wrapText="1"/>
    </xf>
    <xf numFmtId="0" fontId="14" fillId="8" borderId="2" xfId="0" applyFont="1" applyFill="1" applyBorder="1" applyAlignment="1">
      <alignment horizontal="center" vertical="center" wrapText="1"/>
    </xf>
    <xf numFmtId="0" fontId="15" fillId="9" borderId="1" xfId="0" applyFont="1" applyFill="1" applyBorder="1" applyAlignment="1">
      <alignment horizontal="center" vertical="center" wrapText="1" readingOrder="1"/>
    </xf>
    <xf numFmtId="0" fontId="14" fillId="9" borderId="2" xfId="0" applyFont="1" applyFill="1" applyBorder="1" applyAlignment="1">
      <alignment vertical="center" wrapText="1"/>
    </xf>
    <xf numFmtId="9" fontId="14" fillId="9" borderId="2" xfId="1" applyFont="1" applyFill="1" applyBorder="1" applyAlignment="1">
      <alignment horizontal="center" vertical="center" wrapText="1"/>
    </xf>
    <xf numFmtId="9" fontId="14" fillId="9" borderId="1" xfId="1" applyFont="1" applyFill="1" applyBorder="1" applyAlignment="1">
      <alignment horizontal="center" vertical="center" wrapText="1"/>
    </xf>
    <xf numFmtId="0" fontId="0" fillId="2" borderId="1"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0" fillId="0" borderId="0" xfId="0" applyFont="1" applyAlignment="1"/>
    <xf numFmtId="0" fontId="17" fillId="0" borderId="4" xfId="0" applyFont="1" applyFill="1" applyBorder="1" applyAlignment="1">
      <alignment vertical="center" wrapText="1"/>
    </xf>
    <xf numFmtId="0" fontId="0" fillId="6" borderId="1" xfId="0" applyFont="1" applyFill="1" applyBorder="1" applyAlignment="1">
      <alignment vertical="center" wrapText="1"/>
    </xf>
    <xf numFmtId="0" fontId="0" fillId="6" borderId="7" xfId="0" applyFont="1" applyFill="1" applyBorder="1" applyAlignment="1">
      <alignment vertical="center" wrapText="1"/>
    </xf>
    <xf numFmtId="0" fontId="0" fillId="6" borderId="6" xfId="0" applyFont="1" applyFill="1" applyBorder="1" applyAlignment="1">
      <alignment vertical="center" wrapText="1"/>
    </xf>
    <xf numFmtId="0" fontId="0" fillId="6" borderId="5" xfId="0" applyFont="1" applyFill="1" applyBorder="1" applyAlignment="1">
      <alignment vertical="center" wrapText="1"/>
    </xf>
    <xf numFmtId="4" fontId="0" fillId="6" borderId="1" xfId="0" applyNumberFormat="1" applyFont="1" applyFill="1" applyBorder="1" applyAlignment="1">
      <alignment vertical="center" wrapText="1"/>
    </xf>
    <xf numFmtId="4" fontId="0" fillId="12" borderId="1" xfId="0" applyNumberFormat="1" applyFont="1" applyFill="1" applyBorder="1" applyAlignment="1">
      <alignment vertical="center" wrapText="1"/>
    </xf>
    <xf numFmtId="9" fontId="3" fillId="0" borderId="1" xfId="1" applyFont="1" applyBorder="1" applyAlignment="1">
      <alignment horizontal="center" vertical="center" wrapText="1"/>
    </xf>
    <xf numFmtId="164" fontId="3" fillId="0" borderId="1" xfId="2" applyFont="1" applyBorder="1" applyAlignment="1">
      <alignment horizontal="right"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4" fontId="3" fillId="0" borderId="1" xfId="0" applyNumberFormat="1" applyFont="1" applyBorder="1" applyAlignment="1">
      <alignment vertical="center" wrapText="1"/>
    </xf>
    <xf numFmtId="0" fontId="3" fillId="4" borderId="4" xfId="0" applyFont="1" applyFill="1" applyBorder="1" applyAlignment="1">
      <alignment horizontal="center" vertical="center" wrapText="1"/>
    </xf>
    <xf numFmtId="9" fontId="3" fillId="0" borderId="4" xfId="1" applyFont="1" applyBorder="1" applyAlignment="1">
      <alignment horizontal="center" vertical="center" wrapText="1"/>
    </xf>
    <xf numFmtId="4" fontId="3" fillId="0" borderId="4" xfId="0" applyNumberFormat="1" applyFont="1" applyBorder="1" applyAlignment="1">
      <alignment horizontal="right" vertical="center" wrapText="1"/>
    </xf>
    <xf numFmtId="4" fontId="3" fillId="0" borderId="4" xfId="0" applyNumberFormat="1" applyFont="1" applyBorder="1" applyAlignment="1">
      <alignment horizontal="center" vertical="center" wrapText="1"/>
    </xf>
    <xf numFmtId="0" fontId="3" fillId="3" borderId="4" xfId="0" applyFont="1" applyFill="1" applyBorder="1" applyAlignment="1">
      <alignment horizontal="center" vertical="center" wrapText="1"/>
    </xf>
    <xf numFmtId="164" fontId="18" fillId="0" borderId="0" xfId="2" applyFont="1" applyAlignment="1">
      <alignment horizontal="right"/>
    </xf>
    <xf numFmtId="4" fontId="3" fillId="0" borderId="1" xfId="0" applyNumberFormat="1" applyFont="1" applyFill="1" applyBorder="1" applyAlignment="1">
      <alignment vertical="center" wrapText="1"/>
    </xf>
    <xf numFmtId="4" fontId="3" fillId="0" borderId="4" xfId="0" applyNumberFormat="1" applyFont="1" applyFill="1" applyBorder="1" applyAlignment="1">
      <alignment horizontal="right" vertical="center" wrapText="1"/>
    </xf>
    <xf numFmtId="4" fontId="3" fillId="11"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19" fillId="13" borderId="1" xfId="0" applyFont="1" applyFill="1" applyBorder="1" applyAlignment="1">
      <alignment vertical="center" wrapText="1"/>
    </xf>
    <xf numFmtId="0" fontId="0" fillId="0" borderId="11" xfId="0" applyFont="1" applyBorder="1"/>
    <xf numFmtId="0" fontId="0" fillId="0" borderId="15" xfId="0" applyFont="1" applyBorder="1"/>
    <xf numFmtId="0" fontId="0" fillId="0" borderId="10" xfId="0" applyFont="1" applyBorder="1"/>
    <xf numFmtId="0" fontId="14" fillId="15" borderId="1"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4" fontId="20" fillId="0" borderId="1" xfId="0" applyNumberFormat="1" applyFont="1" applyBorder="1" applyAlignment="1">
      <alignment horizontal="right" vertical="center" wrapText="1"/>
    </xf>
    <xf numFmtId="4" fontId="20" fillId="0" borderId="1" xfId="0" applyNumberFormat="1" applyFont="1" applyFill="1" applyBorder="1" applyAlignment="1">
      <alignment horizontal="right" vertical="center" wrapText="1"/>
    </xf>
    <xf numFmtId="0" fontId="1" fillId="0" borderId="0" xfId="0" applyFont="1" applyAlignment="1">
      <alignment horizontal="right"/>
    </xf>
    <xf numFmtId="0" fontId="0" fillId="2" borderId="0" xfId="0" applyFill="1" applyAlignment="1">
      <alignment horizontal="center"/>
    </xf>
    <xf numFmtId="0" fontId="1" fillId="2" borderId="0" xfId="0" applyFont="1" applyFill="1" applyAlignment="1">
      <alignment horizontal="center" wrapText="1"/>
    </xf>
    <xf numFmtId="49" fontId="1" fillId="2" borderId="0" xfId="0" applyNumberFormat="1" applyFont="1" applyFill="1" applyAlignment="1">
      <alignment horizontal="center"/>
    </xf>
    <xf numFmtId="0" fontId="1" fillId="2" borderId="0" xfId="0" applyFont="1" applyFill="1" applyAlignment="1">
      <alignment horizontal="center"/>
    </xf>
    <xf numFmtId="0" fontId="1" fillId="0" borderId="0" xfId="0" applyFont="1" applyAlignment="1">
      <alignment horizontal="center"/>
    </xf>
    <xf numFmtId="9" fontId="3" fillId="0" borderId="2" xfId="1" applyFont="1" applyBorder="1" applyAlignment="1">
      <alignment horizontal="center" vertical="center" wrapText="1"/>
    </xf>
    <xf numFmtId="9" fontId="3" fillId="0" borderId="4" xfId="1"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4" fontId="20" fillId="0" borderId="2" xfId="0" applyNumberFormat="1" applyFont="1" applyFill="1" applyBorder="1" applyAlignment="1">
      <alignment horizontal="right" vertical="center" wrapText="1"/>
    </xf>
    <xf numFmtId="4" fontId="20" fillId="0" borderId="4" xfId="0" applyNumberFormat="1" applyFont="1" applyFill="1" applyBorder="1" applyAlignment="1">
      <alignment horizontal="right" vertical="center" wrapText="1"/>
    </xf>
    <xf numFmtId="4" fontId="20" fillId="0" borderId="2" xfId="0" applyNumberFormat="1" applyFont="1" applyBorder="1" applyAlignment="1">
      <alignment horizontal="right" vertical="center" wrapText="1"/>
    </xf>
    <xf numFmtId="4" fontId="20" fillId="0" borderId="4" xfId="0" applyNumberFormat="1" applyFont="1" applyBorder="1" applyAlignment="1">
      <alignment horizontal="right" vertical="center" wrapText="1"/>
    </xf>
    <xf numFmtId="0" fontId="19" fillId="13" borderId="1" xfId="0" applyFont="1" applyFill="1" applyBorder="1" applyAlignment="1">
      <alignment horizontal="center" vertical="center" wrapText="1"/>
    </xf>
    <xf numFmtId="164" fontId="20" fillId="0" borderId="2" xfId="2" applyFont="1" applyBorder="1" applyAlignment="1">
      <alignment horizontal="right" vertical="center" wrapText="1"/>
    </xf>
    <xf numFmtId="164" fontId="20" fillId="0" borderId="4" xfId="2" applyFont="1" applyBorder="1" applyAlignment="1">
      <alignment horizontal="right" vertical="center" wrapText="1"/>
    </xf>
    <xf numFmtId="9" fontId="3" fillId="0" borderId="1" xfId="1" applyFont="1" applyBorder="1" applyAlignment="1">
      <alignment horizontal="center" vertical="center" wrapText="1"/>
    </xf>
    <xf numFmtId="0" fontId="3" fillId="4" borderId="1" xfId="0" applyFont="1" applyFill="1" applyBorder="1" applyAlignment="1">
      <alignment vertical="center" wrapText="1"/>
    </xf>
    <xf numFmtId="0" fontId="9" fillId="10" borderId="6" xfId="0" applyFont="1" applyFill="1" applyBorder="1" applyAlignment="1">
      <alignment horizontal="left"/>
    </xf>
    <xf numFmtId="0" fontId="9" fillId="10" borderId="7" xfId="0" applyFont="1" applyFill="1" applyBorder="1" applyAlignment="1">
      <alignment horizontal="left"/>
    </xf>
    <xf numFmtId="4" fontId="20" fillId="0" borderId="1" xfId="0" applyNumberFormat="1" applyFont="1" applyFill="1" applyBorder="1" applyAlignment="1">
      <alignment vertical="center" wrapText="1"/>
    </xf>
    <xf numFmtId="0" fontId="3" fillId="4" borderId="2" xfId="0" applyFont="1" applyFill="1" applyBorder="1" applyAlignment="1">
      <alignment horizontal="left" vertical="center" wrapText="1"/>
    </xf>
    <xf numFmtId="0" fontId="3" fillId="4" borderId="4"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8" fillId="0" borderId="8" xfId="0" applyFont="1" applyBorder="1" applyAlignment="1">
      <alignment horizontal="justify" vertical="center" wrapText="1"/>
    </xf>
    <xf numFmtId="0" fontId="0" fillId="0" borderId="12" xfId="0" applyFont="1" applyBorder="1" applyAlignment="1">
      <alignment wrapText="1"/>
    </xf>
    <xf numFmtId="0" fontId="0" fillId="0" borderId="9" xfId="0" applyFont="1" applyBorder="1" applyAlignment="1">
      <alignment wrapText="1"/>
    </xf>
    <xf numFmtId="0" fontId="8" fillId="0" borderId="13" xfId="0" applyFont="1" applyBorder="1" applyAlignment="1">
      <alignment horizontal="justify" vertical="center" wrapText="1"/>
    </xf>
    <xf numFmtId="0" fontId="0" fillId="0" borderId="0" xfId="0" applyFont="1" applyBorder="1" applyAlignment="1">
      <alignment wrapText="1"/>
    </xf>
    <xf numFmtId="0" fontId="0" fillId="0" borderId="14" xfId="0" applyFont="1" applyBorder="1" applyAlignment="1">
      <alignment wrapText="1"/>
    </xf>
    <xf numFmtId="0" fontId="0" fillId="6" borderId="1" xfId="0" applyFont="1" applyFill="1" applyBorder="1" applyAlignment="1">
      <alignment horizontal="right" vertical="center" wrapText="1"/>
    </xf>
    <xf numFmtId="0" fontId="19" fillId="3"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8" fillId="0" borderId="10" xfId="0" applyFont="1" applyBorder="1" applyAlignment="1">
      <alignment horizontal="left" wrapText="1"/>
    </xf>
    <xf numFmtId="0" fontId="8" fillId="0" borderId="15" xfId="0" applyFont="1" applyBorder="1" applyAlignment="1">
      <alignment horizontal="left" wrapText="1"/>
    </xf>
    <xf numFmtId="0" fontId="8" fillId="0" borderId="11" xfId="0" applyFont="1" applyBorder="1" applyAlignment="1">
      <alignment horizontal="left" wrapText="1"/>
    </xf>
    <xf numFmtId="0" fontId="3" fillId="3" borderId="1" xfId="0" applyFont="1" applyFill="1" applyBorder="1" applyAlignment="1">
      <alignment vertical="center" wrapText="1"/>
    </xf>
    <xf numFmtId="4" fontId="20" fillId="0" borderId="1" xfId="0"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4" fontId="20" fillId="0" borderId="4" xfId="0" applyNumberFormat="1" applyFont="1" applyFill="1" applyBorder="1" applyAlignment="1">
      <alignment horizontal="center" vertical="center" wrapText="1"/>
    </xf>
    <xf numFmtId="0" fontId="0" fillId="12" borderId="1" xfId="0" applyFont="1" applyFill="1" applyBorder="1" applyAlignment="1">
      <alignment horizontal="right" vertical="center" wrapText="1"/>
    </xf>
    <xf numFmtId="0" fontId="16" fillId="3" borderId="1" xfId="0" applyFont="1" applyFill="1" applyBorder="1" applyAlignment="1">
      <alignment horizontal="center" vertical="center" textRotation="90" wrapText="1"/>
    </xf>
    <xf numFmtId="0" fontId="16" fillId="4" borderId="1"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9" fontId="14" fillId="8" borderId="2" xfId="1" applyFont="1" applyFill="1" applyBorder="1" applyAlignment="1">
      <alignment horizontal="center" vertical="center" wrapText="1"/>
    </xf>
    <xf numFmtId="9" fontId="14" fillId="8" borderId="3" xfId="1" applyFont="1" applyFill="1" applyBorder="1" applyAlignment="1">
      <alignment horizontal="center" vertical="center" wrapText="1"/>
    </xf>
    <xf numFmtId="9" fontId="14" fillId="8" borderId="4" xfId="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8" borderId="2"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4" borderId="2" xfId="0" applyFont="1" applyFill="1" applyBorder="1" applyAlignment="1">
      <alignment horizontal="center" vertical="center" textRotation="90" wrapText="1"/>
    </xf>
    <xf numFmtId="0" fontId="14" fillId="4" borderId="3" xfId="0"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6" fillId="4" borderId="2" xfId="0" applyFont="1" applyFill="1" applyBorder="1" applyAlignment="1">
      <alignment horizontal="center" vertical="center" textRotation="90" wrapText="1"/>
    </xf>
    <xf numFmtId="0" fontId="16" fillId="4" borderId="3" xfId="0" applyFont="1" applyFill="1" applyBorder="1" applyAlignment="1">
      <alignment horizontal="center" vertical="center" textRotation="90" wrapText="1"/>
    </xf>
    <xf numFmtId="0" fontId="9" fillId="10" borderId="1" xfId="0" applyFont="1" applyFill="1" applyBorder="1" applyAlignment="1">
      <alignment horizontal="left"/>
    </xf>
    <xf numFmtId="0" fontId="15" fillId="2" borderId="1" xfId="0" applyFont="1" applyFill="1" applyBorder="1" applyAlignment="1">
      <alignment vertical="center" wrapText="1" readingOrder="1"/>
    </xf>
    <xf numFmtId="0" fontId="15" fillId="8" borderId="1" xfId="0" applyFont="1" applyFill="1" applyBorder="1" applyAlignment="1">
      <alignment vertical="center" wrapText="1" readingOrder="1"/>
    </xf>
    <xf numFmtId="0" fontId="15" fillId="5" borderId="1" xfId="0" applyFont="1" applyFill="1" applyBorder="1" applyAlignment="1">
      <alignment vertical="center" wrapText="1" readingOrder="1"/>
    </xf>
    <xf numFmtId="0" fontId="15" fillId="9" borderId="1" xfId="0" applyFont="1" applyFill="1" applyBorder="1" applyAlignment="1">
      <alignment vertical="center" wrapText="1" readingOrder="1"/>
    </xf>
    <xf numFmtId="0" fontId="8" fillId="0" borderId="10"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15" fillId="3" borderId="1" xfId="0" applyFont="1" applyFill="1" applyBorder="1" applyAlignment="1">
      <alignment vertical="center" wrapText="1" readingOrder="1"/>
    </xf>
    <xf numFmtId="0" fontId="15" fillId="4" borderId="1" xfId="0" applyFont="1" applyFill="1" applyBorder="1" applyAlignment="1">
      <alignment vertical="center" wrapText="1" readingOrder="1"/>
    </xf>
    <xf numFmtId="0" fontId="15" fillId="9" borderId="1" xfId="0" applyFont="1" applyFill="1" applyBorder="1" applyAlignment="1">
      <alignment horizontal="center" vertical="center" wrapText="1" readingOrder="1"/>
    </xf>
    <xf numFmtId="0" fontId="14" fillId="8" borderId="3" xfId="0" applyFont="1" applyFill="1" applyBorder="1" applyAlignment="1">
      <alignment horizontal="center" vertical="center" wrapText="1"/>
    </xf>
    <xf numFmtId="9" fontId="14" fillId="9" borderId="1" xfId="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9" fontId="14" fillId="9" borderId="2" xfId="1" applyFont="1" applyFill="1" applyBorder="1" applyAlignment="1">
      <alignment horizontal="center" vertical="center" wrapText="1"/>
    </xf>
    <xf numFmtId="9" fontId="14" fillId="9" borderId="3" xfId="1" applyFont="1" applyFill="1" applyBorder="1" applyAlignment="1">
      <alignment horizontal="center" vertical="center" wrapText="1"/>
    </xf>
    <xf numFmtId="9" fontId="14" fillId="9" borderId="4" xfId="1"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9" fillId="10" borderId="1" xfId="0" applyFont="1" applyFill="1" applyBorder="1" applyAlignment="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0" fillId="3" borderId="8"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7" fillId="0" borderId="0" xfId="0" applyFont="1" applyAlignment="1">
      <alignment horizontal="left" vertical="center"/>
    </xf>
    <xf numFmtId="0" fontId="0" fillId="3" borderId="1" xfId="0" applyFont="1" applyFill="1" applyBorder="1" applyAlignment="1">
      <alignment vertical="center" wrapText="1"/>
    </xf>
    <xf numFmtId="0" fontId="7" fillId="0" borderId="0" xfId="0" applyFont="1" applyAlignment="1">
      <alignment horizontal="left" vertical="center" wrapText="1"/>
    </xf>
    <xf numFmtId="0" fontId="0" fillId="3" borderId="1" xfId="0" applyFont="1" applyFill="1" applyBorder="1" applyAlignment="1">
      <alignment horizontal="left" vertical="center" wrapText="1"/>
    </xf>
    <xf numFmtId="0" fontId="6" fillId="0" borderId="0" xfId="0" applyFont="1" applyAlignment="1">
      <alignment horizontal="righ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2" borderId="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3" borderId="1" xfId="0" applyFont="1" applyFill="1" applyBorder="1" applyAlignment="1">
      <alignment horizontal="left" vertical="center"/>
    </xf>
    <xf numFmtId="0" fontId="0" fillId="2" borderId="1" xfId="0" applyFont="1" applyFill="1" applyBorder="1" applyAlignment="1">
      <alignment horizontal="left" vertical="center"/>
    </xf>
  </cellXfs>
  <cellStyles count="3">
    <cellStyle name="Dziesiętny" xfId="2" builtinId="3"/>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0"/>
  <sheetViews>
    <sheetView tabSelected="1" workbookViewId="0">
      <selection activeCell="F5" sqref="F5:M6"/>
    </sheetView>
  </sheetViews>
  <sheetFormatPr defaultColWidth="9.6640625" defaultRowHeight="14.4" x14ac:dyDescent="0.3"/>
  <cols>
    <col min="2" max="13" width="11.109375" customWidth="1"/>
  </cols>
  <sheetData>
    <row r="1" spans="2:13" x14ac:dyDescent="0.3">
      <c r="M1" s="54" t="s">
        <v>258</v>
      </c>
    </row>
    <row r="3" spans="2:13" ht="31.2" x14ac:dyDescent="0.6">
      <c r="B3" s="128" t="s">
        <v>0</v>
      </c>
      <c r="C3" s="128"/>
      <c r="D3" s="128"/>
      <c r="E3" s="128"/>
      <c r="F3" s="128"/>
      <c r="G3" s="128"/>
      <c r="H3" s="128"/>
      <c r="I3" s="128"/>
      <c r="J3" s="124">
        <v>2020</v>
      </c>
      <c r="K3" s="124"/>
      <c r="L3" s="124"/>
      <c r="M3" s="3" t="s">
        <v>1</v>
      </c>
    </row>
    <row r="4" spans="2:13" ht="31.2" x14ac:dyDescent="0.6">
      <c r="B4" s="2"/>
      <c r="C4" s="2"/>
      <c r="D4" s="2"/>
      <c r="E4" s="2"/>
      <c r="F4" s="2"/>
      <c r="G4" s="2"/>
      <c r="H4" s="2"/>
    </row>
    <row r="5" spans="2:13" ht="31.2" x14ac:dyDescent="0.6">
      <c r="B5" s="123" t="s">
        <v>2</v>
      </c>
      <c r="C5" s="123"/>
      <c r="D5" s="123"/>
      <c r="E5" s="123"/>
      <c r="F5" s="125" t="s">
        <v>284</v>
      </c>
      <c r="G5" s="125"/>
      <c r="H5" s="125"/>
      <c r="I5" s="125"/>
      <c r="J5" s="125"/>
      <c r="K5" s="125"/>
      <c r="L5" s="125"/>
      <c r="M5" s="125"/>
    </row>
    <row r="6" spans="2:13" ht="31.2" x14ac:dyDescent="0.6">
      <c r="B6" s="53"/>
      <c r="C6" s="53"/>
      <c r="D6" s="53"/>
      <c r="E6" s="53"/>
      <c r="F6" s="125"/>
      <c r="G6" s="125"/>
      <c r="H6" s="125"/>
      <c r="I6" s="125"/>
      <c r="J6" s="125"/>
      <c r="K6" s="125"/>
      <c r="L6" s="125"/>
      <c r="M6" s="125"/>
    </row>
    <row r="7" spans="2:13" ht="31.2" x14ac:dyDescent="0.6">
      <c r="B7" s="53"/>
      <c r="C7" s="53"/>
      <c r="D7" s="53"/>
      <c r="E7" s="53"/>
      <c r="F7" s="2"/>
      <c r="G7" s="2"/>
      <c r="H7" s="2"/>
    </row>
    <row r="8" spans="2:13" ht="31.2" x14ac:dyDescent="0.6">
      <c r="B8" s="123" t="s">
        <v>112</v>
      </c>
      <c r="C8" s="123"/>
      <c r="D8" s="123"/>
      <c r="E8" s="123"/>
      <c r="F8" s="126" t="s">
        <v>321</v>
      </c>
      <c r="G8" s="126"/>
      <c r="H8" s="126"/>
      <c r="I8" s="126"/>
      <c r="J8" s="126"/>
      <c r="K8" s="126"/>
      <c r="L8" s="126"/>
      <c r="M8" s="126"/>
    </row>
    <row r="9" spans="2:13" x14ac:dyDescent="0.3">
      <c r="B9" s="54"/>
      <c r="C9" s="54"/>
      <c r="D9" s="54"/>
      <c r="E9" s="54"/>
    </row>
    <row r="10" spans="2:13" ht="31.2" x14ac:dyDescent="0.6">
      <c r="B10" s="123" t="s">
        <v>114</v>
      </c>
      <c r="C10" s="123"/>
      <c r="D10" s="123"/>
      <c r="E10" s="123"/>
      <c r="F10" s="127" t="s">
        <v>285</v>
      </c>
      <c r="G10" s="127"/>
      <c r="H10" s="127"/>
      <c r="I10" s="127"/>
      <c r="J10" s="127"/>
      <c r="K10" s="127"/>
      <c r="L10" s="127"/>
      <c r="M10" s="127"/>
    </row>
    <row r="12" spans="2:13" ht="31.2" x14ac:dyDescent="0.6">
      <c r="B12" s="123" t="s">
        <v>115</v>
      </c>
      <c r="C12" s="123"/>
      <c r="D12" s="123"/>
      <c r="E12" s="123"/>
      <c r="F12" t="s">
        <v>116</v>
      </c>
      <c r="G12" s="58" t="s">
        <v>286</v>
      </c>
      <c r="H12" t="s">
        <v>117</v>
      </c>
      <c r="I12" s="58"/>
      <c r="J12" t="s">
        <v>69</v>
      </c>
      <c r="K12" s="58"/>
      <c r="L12" t="s">
        <v>70</v>
      </c>
      <c r="M12" s="58"/>
    </row>
    <row r="19" spans="2:2" x14ac:dyDescent="0.3">
      <c r="B19" t="s">
        <v>257</v>
      </c>
    </row>
    <row r="20" spans="2:2" x14ac:dyDescent="0.3">
      <c r="B20" t="s">
        <v>129</v>
      </c>
    </row>
  </sheetData>
  <mergeCells count="9">
    <mergeCell ref="B12:E12"/>
    <mergeCell ref="B5:E5"/>
    <mergeCell ref="J3:L3"/>
    <mergeCell ref="F5:M6"/>
    <mergeCell ref="B8:E8"/>
    <mergeCell ref="B10:E10"/>
    <mergeCell ref="F8:M8"/>
    <mergeCell ref="F10:M10"/>
    <mergeCell ref="B3:I3"/>
  </mergeCell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29"/>
  <sheetViews>
    <sheetView zoomScale="85" zoomScaleNormal="85" workbookViewId="0">
      <selection activeCell="F19" sqref="F19"/>
    </sheetView>
  </sheetViews>
  <sheetFormatPr defaultColWidth="9.109375" defaultRowHeight="14.4" x14ac:dyDescent="0.3"/>
  <cols>
    <col min="1" max="1" width="4.44140625" style="5" customWidth="1"/>
    <col min="2" max="2" width="23" style="5" customWidth="1"/>
    <col min="3" max="5" width="10.44140625" style="5" customWidth="1"/>
    <col min="6" max="6" width="29.33203125" style="5" customWidth="1"/>
    <col min="7" max="9" width="10.44140625" style="5" customWidth="1"/>
    <col min="10" max="10" width="24.6640625" style="5" customWidth="1"/>
    <col min="11" max="12" width="10.44140625" style="5" customWidth="1"/>
    <col min="13" max="13" width="15.33203125" style="5" customWidth="1"/>
    <col min="14" max="14" width="10.44140625" style="5" customWidth="1"/>
    <col min="15" max="15" width="14.109375" style="5" customWidth="1"/>
    <col min="16" max="16" width="10.44140625" style="5" customWidth="1"/>
    <col min="17" max="17" width="3.6640625" style="5" customWidth="1"/>
    <col min="18" max="16384" width="9.109375" style="5"/>
  </cols>
  <sheetData>
    <row r="2" spans="2:16" x14ac:dyDescent="0.3">
      <c r="B2" s="36" t="s">
        <v>370</v>
      </c>
      <c r="C2" s="144" t="s">
        <v>369</v>
      </c>
      <c r="D2" s="144"/>
      <c r="E2" s="144"/>
      <c r="F2" s="144"/>
      <c r="G2" s="144"/>
      <c r="H2" s="144"/>
      <c r="I2" s="144"/>
      <c r="J2" s="144"/>
      <c r="K2" s="144"/>
      <c r="L2" s="144"/>
      <c r="M2" s="144"/>
      <c r="N2" s="144"/>
      <c r="O2" s="144"/>
      <c r="P2" s="145"/>
    </row>
    <row r="3" spans="2:16" x14ac:dyDescent="0.3">
      <c r="B3" s="117"/>
      <c r="C3" s="116"/>
      <c r="D3" s="116"/>
      <c r="E3" s="116"/>
      <c r="F3" s="116"/>
      <c r="G3" s="116"/>
      <c r="H3" s="116"/>
      <c r="I3" s="116"/>
      <c r="J3" s="116"/>
      <c r="K3" s="116"/>
      <c r="L3" s="116"/>
      <c r="M3" s="116"/>
      <c r="N3" s="116"/>
      <c r="O3" s="116"/>
      <c r="P3" s="115"/>
    </row>
    <row r="4" spans="2:16" ht="45.75" customHeight="1" x14ac:dyDescent="0.3">
      <c r="B4" s="160" t="s">
        <v>368</v>
      </c>
      <c r="C4" s="160"/>
      <c r="D4" s="160"/>
      <c r="E4" s="160"/>
      <c r="F4" s="149" t="s">
        <v>367</v>
      </c>
      <c r="G4" s="149"/>
      <c r="H4" s="149"/>
      <c r="I4" s="149"/>
      <c r="J4" s="150" t="s">
        <v>366</v>
      </c>
      <c r="K4" s="150"/>
      <c r="L4" s="150"/>
      <c r="M4" s="150"/>
      <c r="N4" s="150"/>
      <c r="O4" s="150"/>
      <c r="P4" s="150"/>
    </row>
    <row r="5" spans="2:16" ht="15" customHeight="1" x14ac:dyDescent="0.3">
      <c r="B5" s="160" t="s">
        <v>365</v>
      </c>
      <c r="C5" s="139" t="s">
        <v>363</v>
      </c>
      <c r="D5" s="139" t="s">
        <v>360</v>
      </c>
      <c r="E5" s="139" t="s">
        <v>359</v>
      </c>
      <c r="F5" s="149" t="s">
        <v>365</v>
      </c>
      <c r="G5" s="139" t="s">
        <v>363</v>
      </c>
      <c r="H5" s="139" t="s">
        <v>360</v>
      </c>
      <c r="I5" s="139" t="s">
        <v>359</v>
      </c>
      <c r="J5" s="151" t="s">
        <v>365</v>
      </c>
      <c r="K5" s="161" t="s">
        <v>364</v>
      </c>
      <c r="L5" s="139" t="s">
        <v>363</v>
      </c>
      <c r="M5" s="139" t="s">
        <v>362</v>
      </c>
      <c r="N5" s="139"/>
      <c r="O5" s="139" t="s">
        <v>361</v>
      </c>
      <c r="P5" s="139"/>
    </row>
    <row r="6" spans="2:16" ht="60" customHeight="1" x14ac:dyDescent="0.3">
      <c r="B6" s="160"/>
      <c r="C6" s="139"/>
      <c r="D6" s="139"/>
      <c r="E6" s="139"/>
      <c r="F6" s="149"/>
      <c r="G6" s="139"/>
      <c r="H6" s="139"/>
      <c r="I6" s="139"/>
      <c r="J6" s="152"/>
      <c r="K6" s="161"/>
      <c r="L6" s="139"/>
      <c r="M6" s="114" t="s">
        <v>360</v>
      </c>
      <c r="N6" s="114" t="s">
        <v>359</v>
      </c>
      <c r="O6" s="114" t="s">
        <v>360</v>
      </c>
      <c r="P6" s="114" t="s">
        <v>359</v>
      </c>
    </row>
    <row r="7" spans="2:16" x14ac:dyDescent="0.3">
      <c r="B7" s="165" t="s">
        <v>287</v>
      </c>
      <c r="C7" s="146">
        <f>SUM(G7:G10)</f>
        <v>7315387.1600000001</v>
      </c>
      <c r="D7" s="166">
        <f>H9+H7</f>
        <v>4292496.76</v>
      </c>
      <c r="E7" s="142">
        <f>D7/C7</f>
        <v>0.58677642975221556</v>
      </c>
      <c r="F7" s="143" t="s">
        <v>358</v>
      </c>
      <c r="G7" s="146">
        <f>L7</f>
        <v>4590683.88</v>
      </c>
      <c r="H7" s="146">
        <f>O7</f>
        <v>1835593.95</v>
      </c>
      <c r="I7" s="142">
        <f>H7/G7</f>
        <v>0.3998519606189917</v>
      </c>
      <c r="J7" s="131" t="s">
        <v>300</v>
      </c>
      <c r="K7" s="133" t="s">
        <v>354</v>
      </c>
      <c r="L7" s="135">
        <v>4590683.88</v>
      </c>
      <c r="M7" s="135">
        <v>4178245</v>
      </c>
      <c r="N7" s="129">
        <f>M7/L7</f>
        <v>0.9101574208154799</v>
      </c>
      <c r="O7" s="140">
        <f>1815593.95+20000</f>
        <v>1835593.95</v>
      </c>
      <c r="P7" s="129">
        <f>O7/L7</f>
        <v>0.3998519606189917</v>
      </c>
    </row>
    <row r="8" spans="2:16" ht="53.25" customHeight="1" x14ac:dyDescent="0.3">
      <c r="B8" s="165"/>
      <c r="C8" s="146"/>
      <c r="D8" s="166"/>
      <c r="E8" s="142"/>
      <c r="F8" s="143"/>
      <c r="G8" s="146"/>
      <c r="H8" s="146"/>
      <c r="I8" s="142"/>
      <c r="J8" s="132"/>
      <c r="K8" s="134"/>
      <c r="L8" s="136"/>
      <c r="M8" s="136"/>
      <c r="N8" s="130"/>
      <c r="O8" s="141"/>
      <c r="P8" s="130"/>
    </row>
    <row r="9" spans="2:16" ht="30" customHeight="1" x14ac:dyDescent="0.3">
      <c r="B9" s="165"/>
      <c r="C9" s="146"/>
      <c r="D9" s="166"/>
      <c r="E9" s="142"/>
      <c r="F9" s="143" t="s">
        <v>288</v>
      </c>
      <c r="G9" s="146">
        <f>L9</f>
        <v>2724703.28</v>
      </c>
      <c r="H9" s="146">
        <f>O9</f>
        <v>2456902.81</v>
      </c>
      <c r="I9" s="142">
        <f>H9/G9</f>
        <v>0.90171389598062957</v>
      </c>
      <c r="J9" s="131" t="s">
        <v>301</v>
      </c>
      <c r="K9" s="133" t="s">
        <v>354</v>
      </c>
      <c r="L9" s="135">
        <v>2724703.28</v>
      </c>
      <c r="M9" s="135">
        <v>2584703.2799999998</v>
      </c>
      <c r="N9" s="129">
        <f>M9/L9</f>
        <v>0.94861825835215352</v>
      </c>
      <c r="O9" s="137">
        <v>2456902.81</v>
      </c>
      <c r="P9" s="129">
        <f>O9/L9</f>
        <v>0.90171389598062957</v>
      </c>
    </row>
    <row r="10" spans="2:16" ht="43.5" customHeight="1" x14ac:dyDescent="0.3">
      <c r="B10" s="165"/>
      <c r="C10" s="146"/>
      <c r="D10" s="166"/>
      <c r="E10" s="142"/>
      <c r="F10" s="143"/>
      <c r="G10" s="146"/>
      <c r="H10" s="146"/>
      <c r="I10" s="142"/>
      <c r="J10" s="132"/>
      <c r="K10" s="134"/>
      <c r="L10" s="136"/>
      <c r="M10" s="136"/>
      <c r="N10" s="130"/>
      <c r="O10" s="138"/>
      <c r="P10" s="130"/>
    </row>
    <row r="11" spans="2:16" ht="40.799999999999997" x14ac:dyDescent="0.3">
      <c r="B11" s="169" t="s">
        <v>296</v>
      </c>
      <c r="C11" s="171">
        <f>G11</f>
        <v>6244612.8399999999</v>
      </c>
      <c r="D11" s="135">
        <f>H11</f>
        <v>3915998.49</v>
      </c>
      <c r="E11" s="129">
        <f>D11/C11</f>
        <v>0.62710028473118284</v>
      </c>
      <c r="F11" s="147" t="s">
        <v>357</v>
      </c>
      <c r="G11" s="146">
        <f>L11+L12</f>
        <v>6244612.8399999999</v>
      </c>
      <c r="H11" s="146">
        <f>O11+O12</f>
        <v>3915998.49</v>
      </c>
      <c r="I11" s="142">
        <f>H11/G11</f>
        <v>0.62710028473118284</v>
      </c>
      <c r="J11" s="113" t="s">
        <v>302</v>
      </c>
      <c r="K11" s="101" t="s">
        <v>354</v>
      </c>
      <c r="L11" s="122">
        <v>5757543.7199999997</v>
      </c>
      <c r="M11" s="122">
        <v>5396874.6799999997</v>
      </c>
      <c r="N11" s="98">
        <f>M11/L11</f>
        <v>0.93735713395503317</v>
      </c>
      <c r="O11" s="121">
        <v>3535697.29</v>
      </c>
      <c r="P11" s="98">
        <f>O11/L11</f>
        <v>0.61409820957468997</v>
      </c>
    </row>
    <row r="12" spans="2:16" ht="40.799999999999997" x14ac:dyDescent="0.3">
      <c r="B12" s="170"/>
      <c r="C12" s="172"/>
      <c r="D12" s="136"/>
      <c r="E12" s="130"/>
      <c r="F12" s="148"/>
      <c r="G12" s="146"/>
      <c r="H12" s="146"/>
      <c r="I12" s="142"/>
      <c r="J12" s="113" t="s">
        <v>303</v>
      </c>
      <c r="K12" s="101" t="s">
        <v>354</v>
      </c>
      <c r="L12" s="122">
        <v>487069.12</v>
      </c>
      <c r="M12" s="122">
        <v>485794</v>
      </c>
      <c r="N12" s="98">
        <f>M12/L12</f>
        <v>0.99738205534360302</v>
      </c>
      <c r="O12" s="112">
        <v>380301.2</v>
      </c>
      <c r="P12" s="98">
        <f>O12/L12</f>
        <v>0.78079513642745413</v>
      </c>
    </row>
    <row r="13" spans="2:16" x14ac:dyDescent="0.3">
      <c r="B13" s="108" t="s">
        <v>356</v>
      </c>
      <c r="C13" s="107">
        <v>219400</v>
      </c>
      <c r="D13" s="111">
        <f>O13</f>
        <v>112708.19</v>
      </c>
      <c r="E13" s="105">
        <f>D13/C13</f>
        <v>0.51371098450319053</v>
      </c>
      <c r="F13" s="104" t="s">
        <v>17</v>
      </c>
      <c r="G13" s="103">
        <f>C13</f>
        <v>219400</v>
      </c>
      <c r="H13" s="110">
        <f>M13</f>
        <v>112708.19</v>
      </c>
      <c r="I13" s="98">
        <f>H13/G13</f>
        <v>0.51371098450319053</v>
      </c>
      <c r="J13" s="102" t="s">
        <v>17</v>
      </c>
      <c r="K13" s="101" t="s">
        <v>354</v>
      </c>
      <c r="L13" s="100">
        <f>C13</f>
        <v>219400</v>
      </c>
      <c r="M13" s="100">
        <f>O13</f>
        <v>112708.19</v>
      </c>
      <c r="N13" s="98">
        <f>M13/L13</f>
        <v>0.51371098450319053</v>
      </c>
      <c r="O13" s="109">
        <v>112708.19</v>
      </c>
      <c r="P13" s="98">
        <f>O13/L13</f>
        <v>0.51371098450319053</v>
      </c>
    </row>
    <row r="14" spans="2:16" x14ac:dyDescent="0.3">
      <c r="B14" s="108" t="s">
        <v>355</v>
      </c>
      <c r="C14" s="107">
        <v>2430600</v>
      </c>
      <c r="D14" s="106">
        <f>O14</f>
        <v>1248489.8700000001</v>
      </c>
      <c r="E14" s="105">
        <f>D14/C14</f>
        <v>0.51365501110836831</v>
      </c>
      <c r="F14" s="104" t="s">
        <v>17</v>
      </c>
      <c r="G14" s="103">
        <f>C14</f>
        <v>2430600</v>
      </c>
      <c r="H14" s="103">
        <f>M14</f>
        <v>1248489.8700000001</v>
      </c>
      <c r="I14" s="98">
        <f>H14/G14</f>
        <v>0.51365501110836831</v>
      </c>
      <c r="J14" s="102" t="s">
        <v>17</v>
      </c>
      <c r="K14" s="101" t="s">
        <v>354</v>
      </c>
      <c r="L14" s="100">
        <f>C14</f>
        <v>2430600</v>
      </c>
      <c r="M14" s="100">
        <f>O14</f>
        <v>1248489.8700000001</v>
      </c>
      <c r="N14" s="98">
        <f>M14/L14</f>
        <v>0.51365501110836831</v>
      </c>
      <c r="O14" s="99">
        <f>1361198.06-O13</f>
        <v>1248489.8700000001</v>
      </c>
      <c r="P14" s="98">
        <f>O14/L14</f>
        <v>0.51365501110836831</v>
      </c>
    </row>
    <row r="15" spans="2:16" x14ac:dyDescent="0.3">
      <c r="B15" s="173" t="s">
        <v>353</v>
      </c>
      <c r="C15" s="173"/>
      <c r="D15" s="173"/>
      <c r="E15" s="173"/>
      <c r="F15" s="173"/>
      <c r="G15" s="173"/>
      <c r="H15" s="173"/>
      <c r="I15" s="173"/>
      <c r="J15" s="173"/>
      <c r="K15" s="173"/>
      <c r="L15" s="173"/>
      <c r="M15" s="97">
        <f>SUM(M7:M14)</f>
        <v>14006815.02</v>
      </c>
      <c r="N15" s="167" t="s">
        <v>3</v>
      </c>
      <c r="O15" s="97">
        <f>SUM(O7:O14)</f>
        <v>9569693.3100000005</v>
      </c>
      <c r="P15" s="167" t="s">
        <v>3</v>
      </c>
    </row>
    <row r="16" spans="2:16" ht="15" customHeight="1" x14ac:dyDescent="0.3">
      <c r="B16" s="159" t="s">
        <v>352</v>
      </c>
      <c r="C16" s="159"/>
      <c r="D16" s="159"/>
      <c r="E16" s="159"/>
      <c r="F16" s="159"/>
      <c r="G16" s="159"/>
      <c r="H16" s="159"/>
      <c r="I16" s="159"/>
      <c r="J16" s="159"/>
      <c r="K16" s="159"/>
      <c r="L16" s="159"/>
      <c r="M16" s="96">
        <f>M15</f>
        <v>14006815.02</v>
      </c>
      <c r="N16" s="168"/>
      <c r="O16" s="96">
        <f>O15</f>
        <v>9569693.3100000005</v>
      </c>
      <c r="P16" s="168"/>
    </row>
    <row r="17" spans="2:17" ht="15" customHeight="1" x14ac:dyDescent="0.3">
      <c r="B17" s="95" t="s">
        <v>352</v>
      </c>
      <c r="C17" s="94"/>
      <c r="D17" s="94"/>
      <c r="E17" s="94"/>
      <c r="F17" s="94"/>
      <c r="G17" s="94"/>
      <c r="H17" s="94"/>
      <c r="I17" s="94"/>
      <c r="J17" s="94"/>
      <c r="K17" s="94"/>
      <c r="L17" s="93"/>
      <c r="M17" s="92"/>
      <c r="N17" s="91"/>
      <c r="O17" s="92"/>
      <c r="P17" s="91"/>
    </row>
    <row r="23" spans="2:17" x14ac:dyDescent="0.3">
      <c r="B23" s="153" t="s">
        <v>351</v>
      </c>
      <c r="C23" s="154"/>
      <c r="D23" s="154"/>
      <c r="E23" s="154"/>
      <c r="F23" s="154"/>
      <c r="G23" s="154"/>
      <c r="H23" s="154"/>
      <c r="I23" s="154"/>
      <c r="J23" s="154"/>
      <c r="K23" s="154"/>
      <c r="L23" s="154"/>
      <c r="M23" s="154"/>
      <c r="N23" s="154"/>
      <c r="O23" s="154"/>
      <c r="P23" s="155"/>
      <c r="Q23" s="90"/>
    </row>
    <row r="24" spans="2:17" ht="51.75" customHeight="1" x14ac:dyDescent="0.3">
      <c r="B24" s="156" t="s">
        <v>350</v>
      </c>
      <c r="C24" s="157"/>
      <c r="D24" s="157"/>
      <c r="E24" s="157"/>
      <c r="F24" s="157"/>
      <c r="G24" s="157"/>
      <c r="H24" s="157"/>
      <c r="I24" s="157"/>
      <c r="J24" s="157"/>
      <c r="K24" s="157"/>
      <c r="L24" s="157"/>
      <c r="M24" s="157"/>
      <c r="N24" s="157"/>
      <c r="O24" s="157"/>
      <c r="P24" s="158"/>
      <c r="Q24" s="90"/>
    </row>
    <row r="25" spans="2:17" ht="30.75" customHeight="1" x14ac:dyDescent="0.3">
      <c r="B25" s="156" t="s">
        <v>349</v>
      </c>
      <c r="C25" s="157"/>
      <c r="D25" s="157"/>
      <c r="E25" s="157"/>
      <c r="F25" s="157"/>
      <c r="G25" s="157"/>
      <c r="H25" s="157"/>
      <c r="I25" s="157"/>
      <c r="J25" s="157"/>
      <c r="K25" s="157"/>
      <c r="L25" s="157"/>
      <c r="M25" s="157"/>
      <c r="N25" s="157"/>
      <c r="O25" s="157"/>
      <c r="P25" s="158"/>
      <c r="Q25" s="90"/>
    </row>
    <row r="26" spans="2:17" x14ac:dyDescent="0.3">
      <c r="B26" s="156" t="s">
        <v>348</v>
      </c>
      <c r="C26" s="157"/>
      <c r="D26" s="157"/>
      <c r="E26" s="157"/>
      <c r="F26" s="157"/>
      <c r="G26" s="157"/>
      <c r="H26" s="157"/>
      <c r="I26" s="157"/>
      <c r="J26" s="157"/>
      <c r="K26" s="157"/>
      <c r="L26" s="157"/>
      <c r="M26" s="157"/>
      <c r="N26" s="157"/>
      <c r="O26" s="157"/>
      <c r="P26" s="158"/>
      <c r="Q26" s="90"/>
    </row>
    <row r="27" spans="2:17" x14ac:dyDescent="0.3">
      <c r="B27" s="162" t="s">
        <v>347</v>
      </c>
      <c r="C27" s="163"/>
      <c r="D27" s="163"/>
      <c r="E27" s="163"/>
      <c r="F27" s="163"/>
      <c r="G27" s="163"/>
      <c r="H27" s="163"/>
      <c r="I27" s="163"/>
      <c r="J27" s="163"/>
      <c r="K27" s="163"/>
      <c r="L27" s="163"/>
      <c r="M27" s="163"/>
      <c r="N27" s="163"/>
      <c r="O27" s="163"/>
      <c r="P27" s="164"/>
      <c r="Q27" s="90"/>
    </row>
    <row r="28" spans="2:17" x14ac:dyDescent="0.3">
      <c r="B28" s="90"/>
      <c r="C28" s="90"/>
      <c r="D28" s="90"/>
      <c r="E28" s="90"/>
      <c r="F28" s="90"/>
      <c r="G28" s="90"/>
      <c r="H28" s="90"/>
      <c r="I28" s="90"/>
      <c r="J28" s="90"/>
      <c r="K28" s="90"/>
      <c r="L28" s="90"/>
      <c r="M28" s="90"/>
      <c r="N28" s="90"/>
      <c r="O28" s="90"/>
      <c r="P28" s="90"/>
      <c r="Q28" s="90"/>
    </row>
    <row r="29" spans="2:17" x14ac:dyDescent="0.3">
      <c r="B29" s="90"/>
      <c r="C29" s="90"/>
      <c r="D29" s="90"/>
      <c r="E29" s="90"/>
      <c r="F29" s="90"/>
      <c r="G29" s="90"/>
      <c r="H29" s="90"/>
      <c r="I29" s="90"/>
      <c r="J29" s="90"/>
      <c r="K29" s="90"/>
      <c r="L29" s="90"/>
      <c r="M29" s="90"/>
      <c r="N29" s="90"/>
      <c r="O29" s="90"/>
      <c r="P29" s="90"/>
      <c r="Q29" s="90"/>
    </row>
  </sheetData>
  <mergeCells count="60">
    <mergeCell ref="B25:P25"/>
    <mergeCell ref="B26:P26"/>
    <mergeCell ref="G11:G12"/>
    <mergeCell ref="G9:G10"/>
    <mergeCell ref="B27:P27"/>
    <mergeCell ref="B7:B10"/>
    <mergeCell ref="C7:C10"/>
    <mergeCell ref="D7:D10"/>
    <mergeCell ref="E7:E10"/>
    <mergeCell ref="N15:N16"/>
    <mergeCell ref="P15:P16"/>
    <mergeCell ref="B11:B12"/>
    <mergeCell ref="C11:C12"/>
    <mergeCell ref="D11:D12"/>
    <mergeCell ref="E11:E12"/>
    <mergeCell ref="B15:L15"/>
    <mergeCell ref="B23:P23"/>
    <mergeCell ref="B24:P24"/>
    <mergeCell ref="B16:L16"/>
    <mergeCell ref="B4:E4"/>
    <mergeCell ref="G7:G8"/>
    <mergeCell ref="F4:I4"/>
    <mergeCell ref="G5:G6"/>
    <mergeCell ref="H9:H10"/>
    <mergeCell ref="B5:B6"/>
    <mergeCell ref="K5:K6"/>
    <mergeCell ref="J7:J8"/>
    <mergeCell ref="K7:K8"/>
    <mergeCell ref="L7:L8"/>
    <mergeCell ref="L9:L10"/>
    <mergeCell ref="F7:F8"/>
    <mergeCell ref="H7:H8"/>
    <mergeCell ref="I7:I8"/>
    <mergeCell ref="F9:F10"/>
    <mergeCell ref="C2:P2"/>
    <mergeCell ref="H11:H12"/>
    <mergeCell ref="I11:I12"/>
    <mergeCell ref="F11:F12"/>
    <mergeCell ref="H5:H6"/>
    <mergeCell ref="I5:I6"/>
    <mergeCell ref="C5:C6"/>
    <mergeCell ref="D5:D6"/>
    <mergeCell ref="E5:E6"/>
    <mergeCell ref="F5:F6"/>
    <mergeCell ref="I9:I10"/>
    <mergeCell ref="J4:P4"/>
    <mergeCell ref="J5:J6"/>
    <mergeCell ref="M5:N5"/>
    <mergeCell ref="O5:P5"/>
    <mergeCell ref="L5:L6"/>
    <mergeCell ref="M7:M8"/>
    <mergeCell ref="N7:N8"/>
    <mergeCell ref="O7:O8"/>
    <mergeCell ref="P7:P8"/>
    <mergeCell ref="P9:P10"/>
    <mergeCell ref="J9:J10"/>
    <mergeCell ref="K9:K10"/>
    <mergeCell ref="M9:M10"/>
    <mergeCell ref="N9:N10"/>
    <mergeCell ref="O9:O10"/>
  </mergeCells>
  <pageMargins left="0.70866141732283472" right="0.70866141732283472" top="0.74803149606299213" bottom="0.74803149606299213" header="0.31496062992125984" footer="0.31496062992125984"/>
  <pageSetup paperSize="9" scale="5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40"/>
  <sheetViews>
    <sheetView topLeftCell="B23" zoomScaleNormal="100" workbookViewId="0">
      <selection activeCell="R22" sqref="R22"/>
    </sheetView>
  </sheetViews>
  <sheetFormatPr defaultRowHeight="14.4" x14ac:dyDescent="0.3"/>
  <cols>
    <col min="1" max="1" width="4.88671875" customWidth="1"/>
    <col min="2" max="2" width="12.109375" customWidth="1"/>
    <col min="3" max="3" width="14.109375" customWidth="1"/>
    <col min="4" max="4" width="20.109375" customWidth="1"/>
    <col min="7" max="7" width="10.6640625" customWidth="1"/>
    <col min="9" max="9" width="13.44140625" customWidth="1"/>
    <col min="10" max="10" width="17.109375" customWidth="1"/>
    <col min="11" max="11" width="21.33203125" customWidth="1"/>
    <col min="14" max="14" width="9.44140625" customWidth="1"/>
    <col min="15" max="16" width="12.6640625" customWidth="1"/>
    <col min="17" max="17" width="4.44140625" customWidth="1"/>
  </cols>
  <sheetData>
    <row r="2" spans="2:16" x14ac:dyDescent="0.3">
      <c r="B2" s="36" t="s">
        <v>107</v>
      </c>
      <c r="C2" s="193" t="s">
        <v>108</v>
      </c>
      <c r="D2" s="193"/>
      <c r="E2" s="193"/>
      <c r="F2" s="193"/>
      <c r="G2" s="193"/>
      <c r="H2" s="193"/>
      <c r="I2" s="193"/>
      <c r="J2" s="193"/>
      <c r="K2" s="193"/>
      <c r="L2" s="193"/>
      <c r="M2" s="193"/>
      <c r="N2" s="193"/>
      <c r="O2" s="193"/>
      <c r="P2" s="193"/>
    </row>
    <row r="3" spans="2:16" x14ac:dyDescent="0.3">
      <c r="B3" s="37"/>
      <c r="C3" s="38"/>
      <c r="D3" s="38"/>
      <c r="E3" s="38"/>
      <c r="F3" s="38"/>
      <c r="G3" s="38"/>
      <c r="H3" s="38"/>
      <c r="I3" s="38"/>
      <c r="J3" s="38"/>
      <c r="K3" s="38"/>
      <c r="L3" s="38"/>
      <c r="M3" s="38"/>
      <c r="N3" s="38"/>
      <c r="O3" s="38"/>
      <c r="P3" s="39"/>
    </row>
    <row r="4" spans="2:16" ht="54" customHeight="1" x14ac:dyDescent="0.3">
      <c r="B4" s="208" t="s">
        <v>4</v>
      </c>
      <c r="C4" s="209" t="s">
        <v>5</v>
      </c>
      <c r="D4" s="195" t="s">
        <v>6</v>
      </c>
      <c r="E4" s="194" t="s">
        <v>246</v>
      </c>
      <c r="F4" s="194" t="s">
        <v>8</v>
      </c>
      <c r="G4" s="194" t="s">
        <v>9</v>
      </c>
      <c r="H4" s="194" t="s">
        <v>10</v>
      </c>
      <c r="I4" s="195" t="s">
        <v>15</v>
      </c>
      <c r="J4" s="196" t="s">
        <v>11</v>
      </c>
      <c r="K4" s="197" t="s">
        <v>12</v>
      </c>
      <c r="L4" s="194" t="s">
        <v>247</v>
      </c>
      <c r="M4" s="194" t="s">
        <v>8</v>
      </c>
      <c r="N4" s="194" t="s">
        <v>10</v>
      </c>
      <c r="O4" s="210" t="s">
        <v>15</v>
      </c>
      <c r="P4" s="210"/>
    </row>
    <row r="5" spans="2:16" x14ac:dyDescent="0.3">
      <c r="B5" s="208"/>
      <c r="C5" s="209"/>
      <c r="D5" s="195"/>
      <c r="E5" s="194"/>
      <c r="F5" s="194"/>
      <c r="G5" s="194"/>
      <c r="H5" s="194"/>
      <c r="I5" s="195"/>
      <c r="J5" s="196"/>
      <c r="K5" s="197"/>
      <c r="L5" s="194"/>
      <c r="M5" s="194"/>
      <c r="N5" s="194"/>
      <c r="O5" s="84" t="s">
        <v>13</v>
      </c>
      <c r="P5" s="84" t="s">
        <v>14</v>
      </c>
    </row>
    <row r="6" spans="2:16" ht="65.25" customHeight="1" x14ac:dyDescent="0.3">
      <c r="B6" s="174" t="s">
        <v>287</v>
      </c>
      <c r="C6" s="175" t="s">
        <v>287</v>
      </c>
      <c r="D6" s="75" t="s">
        <v>261</v>
      </c>
      <c r="E6" s="82" t="s">
        <v>185</v>
      </c>
      <c r="F6" s="82" t="s">
        <v>249</v>
      </c>
      <c r="G6" s="74">
        <v>0</v>
      </c>
      <c r="H6" s="74">
        <v>273</v>
      </c>
      <c r="I6" s="79">
        <f>H6/273</f>
        <v>1</v>
      </c>
      <c r="J6" s="188" t="s">
        <v>300</v>
      </c>
      <c r="K6" s="76" t="s">
        <v>309</v>
      </c>
      <c r="L6" s="74" t="s">
        <v>235</v>
      </c>
      <c r="M6" s="77" t="s">
        <v>290</v>
      </c>
      <c r="N6" s="74">
        <v>157</v>
      </c>
      <c r="O6" s="78">
        <f>192/N6</f>
        <v>1.2229299363057324</v>
      </c>
      <c r="P6" s="78">
        <f>192/N6</f>
        <v>1.2229299363057324</v>
      </c>
    </row>
    <row r="7" spans="2:16" ht="39.6" x14ac:dyDescent="0.3">
      <c r="B7" s="174"/>
      <c r="C7" s="175"/>
      <c r="D7" s="75" t="s">
        <v>173</v>
      </c>
      <c r="E7" s="74" t="s">
        <v>184</v>
      </c>
      <c r="F7" s="82" t="s">
        <v>249</v>
      </c>
      <c r="G7" s="74">
        <v>0</v>
      </c>
      <c r="H7" s="74">
        <v>365</v>
      </c>
      <c r="I7" s="79">
        <f>H7/365</f>
        <v>1</v>
      </c>
      <c r="J7" s="189"/>
      <c r="K7" s="76" t="s">
        <v>31</v>
      </c>
      <c r="L7" s="74" t="s">
        <v>236</v>
      </c>
      <c r="M7" s="74" t="s">
        <v>290</v>
      </c>
      <c r="N7" s="74">
        <v>100</v>
      </c>
      <c r="O7" s="78">
        <f>144/N7</f>
        <v>1.44</v>
      </c>
      <c r="P7" s="78">
        <f>144/100</f>
        <v>1.44</v>
      </c>
    </row>
    <row r="8" spans="2:16" ht="94.5" customHeight="1" x14ac:dyDescent="0.3">
      <c r="B8" s="174"/>
      <c r="C8" s="175"/>
      <c r="D8" s="75" t="s">
        <v>289</v>
      </c>
      <c r="E8" s="74"/>
      <c r="F8" s="74" t="s">
        <v>249</v>
      </c>
      <c r="G8" s="74">
        <v>0</v>
      </c>
      <c r="H8" s="74">
        <v>1300</v>
      </c>
      <c r="I8" s="79">
        <f>2442/H8</f>
        <v>1.8784615384615384</v>
      </c>
      <c r="J8" s="189"/>
      <c r="K8" s="76" t="s">
        <v>325</v>
      </c>
      <c r="L8" s="74" t="s">
        <v>237</v>
      </c>
      <c r="M8" s="74" t="s">
        <v>290</v>
      </c>
      <c r="N8" s="74">
        <v>26</v>
      </c>
      <c r="O8" s="78">
        <f>30/N8</f>
        <v>1.1538461538461537</v>
      </c>
      <c r="P8" s="78">
        <f>30/26</f>
        <v>1.1538461538461537</v>
      </c>
    </row>
    <row r="9" spans="2:16" ht="66" x14ac:dyDescent="0.3">
      <c r="B9" s="174"/>
      <c r="C9" s="175"/>
      <c r="D9" s="75" t="s">
        <v>53</v>
      </c>
      <c r="E9" s="74" t="s">
        <v>211</v>
      </c>
      <c r="F9" s="74" t="s">
        <v>290</v>
      </c>
      <c r="G9" s="74">
        <v>0</v>
      </c>
      <c r="H9" s="74">
        <v>3</v>
      </c>
      <c r="I9" s="79">
        <f>1/H9</f>
        <v>0.33333333333333331</v>
      </c>
      <c r="J9" s="189"/>
      <c r="K9" s="76" t="s">
        <v>310</v>
      </c>
      <c r="L9" s="74"/>
      <c r="M9" s="74" t="s">
        <v>290</v>
      </c>
      <c r="N9" s="74">
        <v>5</v>
      </c>
      <c r="O9" s="78">
        <f>4/N9</f>
        <v>0.8</v>
      </c>
      <c r="P9" s="87">
        <f>2/N9</f>
        <v>0.4</v>
      </c>
    </row>
    <row r="10" spans="2:16" ht="26.4" x14ac:dyDescent="0.3">
      <c r="B10" s="174"/>
      <c r="C10" s="175"/>
      <c r="D10" s="75" t="s">
        <v>291</v>
      </c>
      <c r="E10" s="74" t="s">
        <v>146</v>
      </c>
      <c r="F10" s="74" t="s">
        <v>248</v>
      </c>
      <c r="G10" s="74">
        <v>0</v>
      </c>
      <c r="H10" s="74">
        <v>10</v>
      </c>
      <c r="I10" s="79">
        <f>8/H10</f>
        <v>0.8</v>
      </c>
      <c r="J10" s="189"/>
      <c r="K10" s="76" t="s">
        <v>172</v>
      </c>
      <c r="L10" s="74" t="s">
        <v>183</v>
      </c>
      <c r="M10" s="74" t="s">
        <v>290</v>
      </c>
      <c r="N10" s="74">
        <v>30</v>
      </c>
      <c r="O10" s="78">
        <f>21/N10</f>
        <v>0.7</v>
      </c>
      <c r="P10" s="76">
        <v>0</v>
      </c>
    </row>
    <row r="11" spans="2:16" ht="92.4" x14ac:dyDescent="0.3">
      <c r="B11" s="174"/>
      <c r="C11" s="175"/>
      <c r="D11" s="183" t="s">
        <v>292</v>
      </c>
      <c r="E11" s="180"/>
      <c r="F11" s="180" t="s">
        <v>290</v>
      </c>
      <c r="G11" s="180">
        <v>0</v>
      </c>
      <c r="H11" s="180">
        <v>131</v>
      </c>
      <c r="I11" s="177">
        <f>45/H11</f>
        <v>0.34351145038167941</v>
      </c>
      <c r="J11" s="189"/>
      <c r="K11" s="76" t="s">
        <v>311</v>
      </c>
      <c r="L11" s="74"/>
      <c r="M11" s="74" t="s">
        <v>290</v>
      </c>
      <c r="N11" s="74">
        <v>65</v>
      </c>
      <c r="O11" s="78">
        <f>68/N11</f>
        <v>1.0461538461538462</v>
      </c>
      <c r="P11" s="78">
        <f>12/N11</f>
        <v>0.18461538461538463</v>
      </c>
    </row>
    <row r="12" spans="2:16" ht="26.4" x14ac:dyDescent="0.3">
      <c r="B12" s="174"/>
      <c r="C12" s="175"/>
      <c r="D12" s="184"/>
      <c r="E12" s="182"/>
      <c r="F12" s="182"/>
      <c r="G12" s="182"/>
      <c r="H12" s="182"/>
      <c r="I12" s="179"/>
      <c r="J12" s="189"/>
      <c r="K12" s="76" t="s">
        <v>320</v>
      </c>
      <c r="L12" s="77"/>
      <c r="M12" s="77" t="s">
        <v>290</v>
      </c>
      <c r="N12" s="77">
        <v>10</v>
      </c>
      <c r="O12" s="78">
        <f>8/N12</f>
        <v>0.8</v>
      </c>
      <c r="P12" s="78">
        <f>8/N12</f>
        <v>0.8</v>
      </c>
    </row>
    <row r="13" spans="2:16" ht="26.4" x14ac:dyDescent="0.3">
      <c r="B13" s="174"/>
      <c r="C13" s="175"/>
      <c r="D13" s="183" t="s">
        <v>326</v>
      </c>
      <c r="E13" s="180" t="s">
        <v>239</v>
      </c>
      <c r="F13" s="180" t="s">
        <v>290</v>
      </c>
      <c r="G13" s="180">
        <v>0</v>
      </c>
      <c r="H13" s="180">
        <v>300000</v>
      </c>
      <c r="I13" s="177">
        <f>346398/H13</f>
        <v>1.15466</v>
      </c>
      <c r="J13" s="189"/>
      <c r="K13" s="76" t="s">
        <v>312</v>
      </c>
      <c r="L13" s="74"/>
      <c r="M13" s="74" t="s">
        <v>290</v>
      </c>
      <c r="N13" s="80">
        <v>13</v>
      </c>
      <c r="O13" s="78">
        <f>13/N13</f>
        <v>1</v>
      </c>
      <c r="P13" s="76">
        <v>0</v>
      </c>
    </row>
    <row r="14" spans="2:16" ht="145.19999999999999" x14ac:dyDescent="0.3">
      <c r="B14" s="174"/>
      <c r="C14" s="175"/>
      <c r="D14" s="211"/>
      <c r="E14" s="181"/>
      <c r="F14" s="181"/>
      <c r="G14" s="181"/>
      <c r="H14" s="181"/>
      <c r="I14" s="178"/>
      <c r="J14" s="189"/>
      <c r="K14" s="76" t="s">
        <v>324</v>
      </c>
      <c r="L14" s="74"/>
      <c r="M14" s="74" t="s">
        <v>290</v>
      </c>
      <c r="N14" s="80">
        <v>16</v>
      </c>
      <c r="O14" s="76">
        <v>100</v>
      </c>
      <c r="P14" s="76">
        <v>100</v>
      </c>
    </row>
    <row r="15" spans="2:16" ht="60" customHeight="1" x14ac:dyDescent="0.3">
      <c r="B15" s="174"/>
      <c r="C15" s="175"/>
      <c r="D15" s="184"/>
      <c r="E15" s="182"/>
      <c r="F15" s="182"/>
      <c r="G15" s="182"/>
      <c r="H15" s="182"/>
      <c r="I15" s="179"/>
      <c r="J15" s="190"/>
      <c r="K15" s="76" t="s">
        <v>313</v>
      </c>
      <c r="L15" s="74"/>
      <c r="M15" s="74" t="s">
        <v>290</v>
      </c>
      <c r="N15" s="74">
        <v>6</v>
      </c>
      <c r="O15" s="78">
        <v>0</v>
      </c>
      <c r="P15" s="78">
        <v>0</v>
      </c>
    </row>
    <row r="16" spans="2:16" ht="57.75" customHeight="1" x14ac:dyDescent="0.3">
      <c r="B16" s="174"/>
      <c r="C16" s="191" t="s">
        <v>288</v>
      </c>
      <c r="D16" s="183" t="s">
        <v>293</v>
      </c>
      <c r="E16" s="180"/>
      <c r="F16" s="180" t="s">
        <v>290</v>
      </c>
      <c r="G16" s="180">
        <v>0</v>
      </c>
      <c r="H16" s="180">
        <v>4800</v>
      </c>
      <c r="I16" s="177">
        <f>17042/H16</f>
        <v>3.5504166666666666</v>
      </c>
      <c r="J16" s="188" t="s">
        <v>301</v>
      </c>
      <c r="K16" s="76" t="s">
        <v>304</v>
      </c>
      <c r="L16" s="74" t="s">
        <v>191</v>
      </c>
      <c r="M16" s="74" t="s">
        <v>290</v>
      </c>
      <c r="N16" s="74">
        <v>14</v>
      </c>
      <c r="O16" s="78">
        <f>17/N16</f>
        <v>1.2142857142857142</v>
      </c>
      <c r="P16" s="78">
        <f>17/N16</f>
        <v>1.2142857142857142</v>
      </c>
    </row>
    <row r="17" spans="2:16" ht="59.25" customHeight="1" x14ac:dyDescent="0.3">
      <c r="B17" s="174"/>
      <c r="C17" s="192"/>
      <c r="D17" s="184"/>
      <c r="E17" s="182"/>
      <c r="F17" s="182"/>
      <c r="G17" s="182"/>
      <c r="H17" s="182"/>
      <c r="I17" s="179"/>
      <c r="J17" s="189"/>
      <c r="K17" s="76" t="s">
        <v>308</v>
      </c>
      <c r="L17" s="74"/>
      <c r="M17" s="74" t="s">
        <v>290</v>
      </c>
      <c r="N17" s="74">
        <v>2</v>
      </c>
      <c r="O17" s="78">
        <f>2/N17</f>
        <v>1</v>
      </c>
      <c r="P17" s="78">
        <f>1/2</f>
        <v>0.5</v>
      </c>
    </row>
    <row r="18" spans="2:16" ht="129.75" customHeight="1" x14ac:dyDescent="0.3">
      <c r="B18" s="174"/>
      <c r="C18" s="192"/>
      <c r="D18" s="75" t="s">
        <v>294</v>
      </c>
      <c r="E18" s="74"/>
      <c r="F18" s="74" t="s">
        <v>249</v>
      </c>
      <c r="G18" s="74">
        <v>0</v>
      </c>
      <c r="H18" s="74">
        <v>300</v>
      </c>
      <c r="I18" s="79">
        <f>1161/H18</f>
        <v>3.87</v>
      </c>
      <c r="J18" s="189"/>
      <c r="K18" s="76" t="s">
        <v>307</v>
      </c>
      <c r="L18" s="74"/>
      <c r="M18" s="74" t="s">
        <v>290</v>
      </c>
      <c r="N18" s="74">
        <v>3</v>
      </c>
      <c r="O18" s="78">
        <f>3/3</f>
        <v>1</v>
      </c>
      <c r="P18" s="78">
        <f>3/N18</f>
        <v>1</v>
      </c>
    </row>
    <row r="19" spans="2:16" ht="84" customHeight="1" x14ac:dyDescent="0.3">
      <c r="B19" s="174"/>
      <c r="C19" s="192"/>
      <c r="D19" s="83" t="s">
        <v>295</v>
      </c>
      <c r="E19" s="82"/>
      <c r="F19" s="82" t="s">
        <v>290</v>
      </c>
      <c r="G19" s="82">
        <v>0</v>
      </c>
      <c r="H19" s="82">
        <v>50</v>
      </c>
      <c r="I19" s="81">
        <f>55/H19</f>
        <v>1.1000000000000001</v>
      </c>
      <c r="J19" s="189"/>
      <c r="K19" s="76" t="s">
        <v>179</v>
      </c>
      <c r="L19" s="74" t="s">
        <v>202</v>
      </c>
      <c r="M19" s="74" t="s">
        <v>290</v>
      </c>
      <c r="N19" s="74">
        <v>1</v>
      </c>
      <c r="O19" s="78">
        <f>1/N19</f>
        <v>1</v>
      </c>
      <c r="P19" s="78">
        <f>1/N19</f>
        <v>1</v>
      </c>
    </row>
    <row r="20" spans="2:16" ht="48.75" customHeight="1" x14ac:dyDescent="0.3">
      <c r="B20" s="176" t="s">
        <v>296</v>
      </c>
      <c r="C20" s="185" t="s">
        <v>296</v>
      </c>
      <c r="D20" s="73" t="s">
        <v>297</v>
      </c>
      <c r="E20" s="80" t="s">
        <v>146</v>
      </c>
      <c r="F20" s="80" t="s">
        <v>290</v>
      </c>
      <c r="G20" s="80">
        <v>0</v>
      </c>
      <c r="H20" s="118">
        <v>45</v>
      </c>
      <c r="I20" s="79">
        <f>43/H20</f>
        <v>0.9555555555555556</v>
      </c>
      <c r="J20" s="188" t="s">
        <v>302</v>
      </c>
      <c r="K20" s="214" t="s">
        <v>314</v>
      </c>
      <c r="L20" s="213" t="s">
        <v>144</v>
      </c>
      <c r="M20" s="213" t="s">
        <v>290</v>
      </c>
      <c r="N20" s="213">
        <v>30</v>
      </c>
      <c r="O20" s="212">
        <f>26/N20</f>
        <v>0.8666666666666667</v>
      </c>
      <c r="P20" s="212">
        <f>23/N20</f>
        <v>0.76666666666666672</v>
      </c>
    </row>
    <row r="21" spans="2:16" ht="46.5" customHeight="1" x14ac:dyDescent="0.3">
      <c r="B21" s="176"/>
      <c r="C21" s="186"/>
      <c r="D21" s="73" t="s">
        <v>298</v>
      </c>
      <c r="E21" s="80" t="s">
        <v>158</v>
      </c>
      <c r="F21" s="80" t="s">
        <v>290</v>
      </c>
      <c r="G21" s="80">
        <v>0</v>
      </c>
      <c r="H21" s="118">
        <v>10</v>
      </c>
      <c r="I21" s="79">
        <f>1/H21</f>
        <v>0.1</v>
      </c>
      <c r="J21" s="189"/>
      <c r="K21" s="214"/>
      <c r="L21" s="213"/>
      <c r="M21" s="213"/>
      <c r="N21" s="213"/>
      <c r="O21" s="212"/>
      <c r="P21" s="212"/>
    </row>
    <row r="22" spans="2:16" ht="128.25" customHeight="1" x14ac:dyDescent="0.3">
      <c r="B22" s="176"/>
      <c r="C22" s="186"/>
      <c r="D22" s="73" t="s">
        <v>299</v>
      </c>
      <c r="E22" s="74"/>
      <c r="F22" s="74" t="s">
        <v>290</v>
      </c>
      <c r="G22" s="74">
        <v>0</v>
      </c>
      <c r="H22" s="74">
        <v>45</v>
      </c>
      <c r="I22" s="79">
        <f>54/H22</f>
        <v>1.2</v>
      </c>
      <c r="J22" s="189"/>
      <c r="K22" s="85" t="s">
        <v>305</v>
      </c>
      <c r="L22" s="89" t="s">
        <v>145</v>
      </c>
      <c r="M22" s="89" t="s">
        <v>290</v>
      </c>
      <c r="N22" s="119">
        <v>21</v>
      </c>
      <c r="O22" s="86">
        <f>26/N22</f>
        <v>1.2380952380952381</v>
      </c>
      <c r="P22" s="86">
        <f>21/N22</f>
        <v>1</v>
      </c>
    </row>
    <row r="23" spans="2:16" ht="36.75" customHeight="1" x14ac:dyDescent="0.3">
      <c r="B23" s="176"/>
      <c r="C23" s="186"/>
      <c r="D23" s="183" t="s">
        <v>292</v>
      </c>
      <c r="E23" s="180"/>
      <c r="F23" s="180" t="s">
        <v>290</v>
      </c>
      <c r="G23" s="180">
        <v>0</v>
      </c>
      <c r="H23" s="180">
        <v>13</v>
      </c>
      <c r="I23" s="177">
        <f>9/H23</f>
        <v>0.69230769230769229</v>
      </c>
      <c r="J23" s="215" t="s">
        <v>303</v>
      </c>
      <c r="K23" s="216" t="s">
        <v>306</v>
      </c>
      <c r="L23" s="222"/>
      <c r="M23" s="222" t="s">
        <v>290</v>
      </c>
      <c r="N23" s="222">
        <v>13</v>
      </c>
      <c r="O23" s="219">
        <f>13/N23</f>
        <v>1</v>
      </c>
      <c r="P23" s="219">
        <f>9/N23</f>
        <v>0.69230769230769229</v>
      </c>
    </row>
    <row r="24" spans="2:16" x14ac:dyDescent="0.3">
      <c r="B24" s="176"/>
      <c r="C24" s="186"/>
      <c r="D24" s="211"/>
      <c r="E24" s="181"/>
      <c r="F24" s="181"/>
      <c r="G24" s="181"/>
      <c r="H24" s="181"/>
      <c r="I24" s="178"/>
      <c r="J24" s="215"/>
      <c r="K24" s="217"/>
      <c r="L24" s="223"/>
      <c r="M24" s="223"/>
      <c r="N24" s="223"/>
      <c r="O24" s="220"/>
      <c r="P24" s="220"/>
    </row>
    <row r="25" spans="2:16" x14ac:dyDescent="0.3">
      <c r="B25" s="176"/>
      <c r="C25" s="186"/>
      <c r="D25" s="211"/>
      <c r="E25" s="181"/>
      <c r="F25" s="181"/>
      <c r="G25" s="181"/>
      <c r="H25" s="181"/>
      <c r="I25" s="178"/>
      <c r="J25" s="215"/>
      <c r="K25" s="217"/>
      <c r="L25" s="223"/>
      <c r="M25" s="223"/>
      <c r="N25" s="223"/>
      <c r="O25" s="220"/>
      <c r="P25" s="220"/>
    </row>
    <row r="26" spans="2:16" x14ac:dyDescent="0.3">
      <c r="B26" s="176"/>
      <c r="C26" s="186"/>
      <c r="D26" s="211"/>
      <c r="E26" s="181"/>
      <c r="F26" s="181"/>
      <c r="G26" s="181"/>
      <c r="H26" s="181"/>
      <c r="I26" s="178"/>
      <c r="J26" s="215"/>
      <c r="K26" s="217"/>
      <c r="L26" s="223"/>
      <c r="M26" s="223"/>
      <c r="N26" s="223"/>
      <c r="O26" s="220"/>
      <c r="P26" s="220"/>
    </row>
    <row r="27" spans="2:16" ht="1.5" customHeight="1" x14ac:dyDescent="0.3">
      <c r="B27" s="176"/>
      <c r="C27" s="186"/>
      <c r="D27" s="211"/>
      <c r="E27" s="181"/>
      <c r="F27" s="181"/>
      <c r="G27" s="181"/>
      <c r="H27" s="181"/>
      <c r="I27" s="178"/>
      <c r="J27" s="215"/>
      <c r="K27" s="217"/>
      <c r="L27" s="223"/>
      <c r="M27" s="223"/>
      <c r="N27" s="223"/>
      <c r="O27" s="220"/>
      <c r="P27" s="220"/>
    </row>
    <row r="28" spans="2:16" ht="6.75" hidden="1" customHeight="1" x14ac:dyDescent="0.3">
      <c r="B28" s="176"/>
      <c r="C28" s="186"/>
      <c r="D28" s="211"/>
      <c r="E28" s="181"/>
      <c r="F28" s="181"/>
      <c r="G28" s="181"/>
      <c r="H28" s="181"/>
      <c r="I28" s="178"/>
      <c r="J28" s="215"/>
      <c r="K28" s="217"/>
      <c r="L28" s="223"/>
      <c r="M28" s="223"/>
      <c r="N28" s="223"/>
      <c r="O28" s="220"/>
      <c r="P28" s="220"/>
    </row>
    <row r="29" spans="2:16" x14ac:dyDescent="0.3">
      <c r="B29" s="176"/>
      <c r="C29" s="186"/>
      <c r="D29" s="211"/>
      <c r="E29" s="181"/>
      <c r="F29" s="181"/>
      <c r="G29" s="181"/>
      <c r="H29" s="181"/>
      <c r="I29" s="178"/>
      <c r="J29" s="215"/>
      <c r="K29" s="217"/>
      <c r="L29" s="223"/>
      <c r="M29" s="223"/>
      <c r="N29" s="223"/>
      <c r="O29" s="220"/>
      <c r="P29" s="220"/>
    </row>
    <row r="30" spans="2:16" ht="12" customHeight="1" x14ac:dyDescent="0.3">
      <c r="B30" s="176"/>
      <c r="C30" s="186"/>
      <c r="D30" s="211"/>
      <c r="E30" s="181"/>
      <c r="F30" s="181"/>
      <c r="G30" s="181"/>
      <c r="H30" s="181"/>
      <c r="I30" s="178"/>
      <c r="J30" s="215"/>
      <c r="K30" s="217"/>
      <c r="L30" s="223"/>
      <c r="M30" s="223"/>
      <c r="N30" s="223"/>
      <c r="O30" s="220"/>
      <c r="P30" s="220"/>
    </row>
    <row r="31" spans="2:16" hidden="1" x14ac:dyDescent="0.3">
      <c r="B31" s="176"/>
      <c r="C31" s="187"/>
      <c r="D31" s="184"/>
      <c r="E31" s="182"/>
      <c r="F31" s="182"/>
      <c r="G31" s="182"/>
      <c r="H31" s="182"/>
      <c r="I31" s="179"/>
      <c r="J31" s="215"/>
      <c r="K31" s="218"/>
      <c r="L31" s="224"/>
      <c r="M31" s="224"/>
      <c r="N31" s="224"/>
      <c r="O31" s="221"/>
      <c r="P31" s="221"/>
    </row>
    <row r="33" spans="2:16" ht="15" customHeight="1" x14ac:dyDescent="0.3">
      <c r="B33" s="153" t="s">
        <v>104</v>
      </c>
      <c r="C33" s="203"/>
      <c r="D33" s="203"/>
      <c r="E33" s="203"/>
      <c r="F33" s="203"/>
      <c r="G33" s="203"/>
      <c r="H33" s="203"/>
      <c r="I33" s="203"/>
      <c r="J33" s="203"/>
      <c r="K33" s="203"/>
      <c r="L33" s="203"/>
      <c r="M33" s="203"/>
      <c r="N33" s="203"/>
      <c r="O33" s="203"/>
      <c r="P33" s="204"/>
    </row>
    <row r="34" spans="2:16" ht="28.5" customHeight="1" x14ac:dyDescent="0.3">
      <c r="B34" s="156" t="s">
        <v>105</v>
      </c>
      <c r="C34" s="201"/>
      <c r="D34" s="201"/>
      <c r="E34" s="201"/>
      <c r="F34" s="201"/>
      <c r="G34" s="201"/>
      <c r="H34" s="201"/>
      <c r="I34" s="201"/>
      <c r="J34" s="201"/>
      <c r="K34" s="201"/>
      <c r="L34" s="201"/>
      <c r="M34" s="201"/>
      <c r="N34" s="201"/>
      <c r="O34" s="201"/>
      <c r="P34" s="202"/>
    </row>
    <row r="35" spans="2:16" ht="45" customHeight="1" x14ac:dyDescent="0.3">
      <c r="B35" s="156" t="s">
        <v>106</v>
      </c>
      <c r="C35" s="201"/>
      <c r="D35" s="201"/>
      <c r="E35" s="201"/>
      <c r="F35" s="201"/>
      <c r="G35" s="201"/>
      <c r="H35" s="201"/>
      <c r="I35" s="201"/>
      <c r="J35" s="201"/>
      <c r="K35" s="201"/>
      <c r="L35" s="201"/>
      <c r="M35" s="201"/>
      <c r="N35" s="201"/>
      <c r="O35" s="201"/>
      <c r="P35" s="202"/>
    </row>
    <row r="36" spans="2:16" ht="16.5" customHeight="1" x14ac:dyDescent="0.3">
      <c r="B36" s="205" t="s">
        <v>102</v>
      </c>
      <c r="C36" s="206"/>
      <c r="D36" s="206"/>
      <c r="E36" s="206"/>
      <c r="F36" s="206"/>
      <c r="G36" s="206"/>
      <c r="H36" s="206"/>
      <c r="I36" s="206"/>
      <c r="J36" s="206"/>
      <c r="K36" s="206"/>
      <c r="L36" s="206"/>
      <c r="M36" s="206"/>
      <c r="N36" s="206"/>
      <c r="O36" s="206"/>
      <c r="P36" s="207"/>
    </row>
    <row r="37" spans="2:16" ht="39.75" customHeight="1" x14ac:dyDescent="0.3">
      <c r="B37" s="156" t="s">
        <v>264</v>
      </c>
      <c r="C37" s="201"/>
      <c r="D37" s="201"/>
      <c r="E37" s="201"/>
      <c r="F37" s="201"/>
      <c r="G37" s="201"/>
      <c r="H37" s="201"/>
      <c r="I37" s="201"/>
      <c r="J37" s="201"/>
      <c r="K37" s="201"/>
      <c r="L37" s="201"/>
      <c r="M37" s="201"/>
      <c r="N37" s="201"/>
      <c r="O37" s="201"/>
      <c r="P37" s="202"/>
    </row>
    <row r="38" spans="2:16" ht="31.5" customHeight="1" x14ac:dyDescent="0.3">
      <c r="B38" s="198" t="s">
        <v>103</v>
      </c>
      <c r="C38" s="199"/>
      <c r="D38" s="199"/>
      <c r="E38" s="199"/>
      <c r="F38" s="199"/>
      <c r="G38" s="199"/>
      <c r="H38" s="199"/>
      <c r="I38" s="199"/>
      <c r="J38" s="199"/>
      <c r="K38" s="199"/>
      <c r="L38" s="199"/>
      <c r="M38" s="199"/>
      <c r="N38" s="199"/>
      <c r="O38" s="199"/>
      <c r="P38" s="200"/>
    </row>
    <row r="39" spans="2:16" ht="18.75" customHeight="1" x14ac:dyDescent="0.3"/>
    <row r="40" spans="2:16" x14ac:dyDescent="0.3">
      <c r="B40" s="6"/>
    </row>
  </sheetData>
  <mergeCells count="66">
    <mergeCell ref="P23:P31"/>
    <mergeCell ref="O23:O31"/>
    <mergeCell ref="N23:N31"/>
    <mergeCell ref="M23:M31"/>
    <mergeCell ref="L23:L31"/>
    <mergeCell ref="K20:K21"/>
    <mergeCell ref="E16:E17"/>
    <mergeCell ref="F16:F17"/>
    <mergeCell ref="G16:G17"/>
    <mergeCell ref="D23:D31"/>
    <mergeCell ref="I23:I31"/>
    <mergeCell ref="H23:H31"/>
    <mergeCell ref="G23:G31"/>
    <mergeCell ref="F23:F31"/>
    <mergeCell ref="E23:E31"/>
    <mergeCell ref="J23:J31"/>
    <mergeCell ref="K23:K31"/>
    <mergeCell ref="P20:P21"/>
    <mergeCell ref="O20:O21"/>
    <mergeCell ref="N20:N21"/>
    <mergeCell ref="M20:M21"/>
    <mergeCell ref="L20:L21"/>
    <mergeCell ref="B38:P38"/>
    <mergeCell ref="B35:P35"/>
    <mergeCell ref="G4:G5"/>
    <mergeCell ref="B33:P33"/>
    <mergeCell ref="B34:P34"/>
    <mergeCell ref="B36:P36"/>
    <mergeCell ref="B37:P37"/>
    <mergeCell ref="B4:B5"/>
    <mergeCell ref="C4:C5"/>
    <mergeCell ref="D4:D5"/>
    <mergeCell ref="E4:E5"/>
    <mergeCell ref="F4:F5"/>
    <mergeCell ref="N4:N5"/>
    <mergeCell ref="O4:P4"/>
    <mergeCell ref="E13:E15"/>
    <mergeCell ref="D13:D15"/>
    <mergeCell ref="C2:P2"/>
    <mergeCell ref="L4:L5"/>
    <mergeCell ref="M4:M5"/>
    <mergeCell ref="H4:H5"/>
    <mergeCell ref="I4:I5"/>
    <mergeCell ref="J4:J5"/>
    <mergeCell ref="K4:K5"/>
    <mergeCell ref="J6:J15"/>
    <mergeCell ref="J20:J22"/>
    <mergeCell ref="H16:H17"/>
    <mergeCell ref="I16:I17"/>
    <mergeCell ref="C16:C19"/>
    <mergeCell ref="J16:J19"/>
    <mergeCell ref="D16:D17"/>
    <mergeCell ref="B6:B19"/>
    <mergeCell ref="C6:C15"/>
    <mergeCell ref="B20:B31"/>
    <mergeCell ref="I13:I15"/>
    <mergeCell ref="H13:H15"/>
    <mergeCell ref="G13:G15"/>
    <mergeCell ref="F13:F15"/>
    <mergeCell ref="I11:I12"/>
    <mergeCell ref="H11:H12"/>
    <mergeCell ref="G11:G12"/>
    <mergeCell ref="F11:F12"/>
    <mergeCell ref="E11:E12"/>
    <mergeCell ref="D11:D12"/>
    <mergeCell ref="C20:C31"/>
  </mergeCells>
  <pageMargins left="0.70866141732283472" right="0.70866141732283472" top="0.74803149606299213" bottom="0.74803149606299213" header="0.31496062992125984" footer="0.31496062992125984"/>
  <pageSetup paperSize="9" scale="65"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17"/>
  <sheetViews>
    <sheetView topLeftCell="A103" zoomScale="85" zoomScaleNormal="85" workbookViewId="0">
      <selection activeCell="K15" sqref="K15"/>
    </sheetView>
  </sheetViews>
  <sheetFormatPr defaultColWidth="9.109375" defaultRowHeight="14.4" x14ac:dyDescent="0.3"/>
  <cols>
    <col min="1" max="1" width="5.88671875" style="1" customWidth="1"/>
    <col min="2" max="2" width="66.33203125" style="1" customWidth="1"/>
    <col min="3" max="3" width="18" style="1" customWidth="1"/>
    <col min="4" max="4" width="16.6640625" style="1" customWidth="1"/>
    <col min="5" max="5" width="31.33203125" style="1" customWidth="1"/>
    <col min="6" max="6" width="18" style="1" customWidth="1"/>
    <col min="7" max="7" width="14.5546875" style="1" customWidth="1"/>
    <col min="8" max="8" width="16.33203125" style="1" customWidth="1"/>
    <col min="9" max="9" width="15.44140625" style="1" customWidth="1"/>
    <col min="10" max="10" width="15.109375" style="1" customWidth="1"/>
    <col min="11" max="16384" width="9.109375" style="1"/>
  </cols>
  <sheetData>
    <row r="2" spans="2:10" x14ac:dyDescent="0.3">
      <c r="B2" s="43" t="s">
        <v>110</v>
      </c>
      <c r="C2" s="67"/>
      <c r="D2" s="225" t="s">
        <v>109</v>
      </c>
      <c r="E2" s="225"/>
      <c r="F2" s="225"/>
      <c r="G2" s="225"/>
      <c r="H2" s="225"/>
      <c r="I2" s="225"/>
      <c r="J2" s="225"/>
    </row>
    <row r="3" spans="2:10" x14ac:dyDescent="0.3">
      <c r="B3" s="40"/>
      <c r="C3" s="41"/>
      <c r="D3" s="41"/>
      <c r="E3" s="41"/>
      <c r="F3" s="41"/>
      <c r="G3" s="41"/>
      <c r="H3" s="41"/>
      <c r="I3" s="41"/>
      <c r="J3" s="42"/>
    </row>
    <row r="4" spans="2:10" x14ac:dyDescent="0.3">
      <c r="B4" s="230" t="s">
        <v>131</v>
      </c>
      <c r="C4" s="231"/>
      <c r="D4" s="231"/>
      <c r="E4" s="231"/>
      <c r="F4" s="231"/>
      <c r="G4" s="231"/>
      <c r="H4" s="231"/>
      <c r="I4" s="231"/>
      <c r="J4" s="232"/>
    </row>
    <row r="5" spans="2:10" x14ac:dyDescent="0.3">
      <c r="B5" s="254" t="s">
        <v>27</v>
      </c>
      <c r="C5" s="228" t="s">
        <v>266</v>
      </c>
      <c r="D5" s="229" t="s">
        <v>7</v>
      </c>
      <c r="E5" s="255" t="s">
        <v>16</v>
      </c>
      <c r="F5" s="241" t="s">
        <v>7</v>
      </c>
      <c r="G5" s="228" t="s">
        <v>28</v>
      </c>
      <c r="H5" s="228" t="s">
        <v>8</v>
      </c>
      <c r="I5" s="228" t="s">
        <v>29</v>
      </c>
      <c r="J5" s="228"/>
    </row>
    <row r="6" spans="2:10" x14ac:dyDescent="0.3">
      <c r="B6" s="254"/>
      <c r="C6" s="228"/>
      <c r="D6" s="229"/>
      <c r="E6" s="255"/>
      <c r="F6" s="242"/>
      <c r="G6" s="228"/>
      <c r="H6" s="228"/>
      <c r="I6" s="18" t="s">
        <v>13</v>
      </c>
      <c r="J6" s="18" t="s">
        <v>14</v>
      </c>
    </row>
    <row r="7" spans="2:10" ht="33.6" x14ac:dyDescent="0.3">
      <c r="B7" s="233" t="s">
        <v>132</v>
      </c>
      <c r="C7" s="243" t="s">
        <v>316</v>
      </c>
      <c r="D7" s="236" t="s">
        <v>144</v>
      </c>
      <c r="E7" s="50" t="s">
        <v>32</v>
      </c>
      <c r="F7" s="17" t="s">
        <v>144</v>
      </c>
      <c r="G7" s="51" t="s">
        <v>18</v>
      </c>
      <c r="H7" s="51" t="s">
        <v>21</v>
      </c>
      <c r="I7" s="120">
        <v>24</v>
      </c>
      <c r="J7" s="120">
        <v>11</v>
      </c>
    </row>
    <row r="8" spans="2:10" ht="43.2" x14ac:dyDescent="0.3">
      <c r="B8" s="234"/>
      <c r="C8" s="244"/>
      <c r="D8" s="237"/>
      <c r="E8" s="50" t="s">
        <v>36</v>
      </c>
      <c r="F8" s="17" t="s">
        <v>147</v>
      </c>
      <c r="G8" s="51" t="s">
        <v>18</v>
      </c>
      <c r="H8" s="51" t="s">
        <v>21</v>
      </c>
      <c r="I8" s="49">
        <v>0</v>
      </c>
      <c r="J8" s="49">
        <v>0</v>
      </c>
    </row>
    <row r="9" spans="2:10" ht="33.6" x14ac:dyDescent="0.3">
      <c r="B9" s="234"/>
      <c r="C9" s="244"/>
      <c r="D9" s="237"/>
      <c r="E9" s="50" t="s">
        <v>37</v>
      </c>
      <c r="F9" s="17" t="s">
        <v>148</v>
      </c>
      <c r="G9" s="51" t="s">
        <v>18</v>
      </c>
      <c r="H9" s="51" t="s">
        <v>20</v>
      </c>
      <c r="I9" s="49">
        <v>0</v>
      </c>
      <c r="J9" s="49">
        <v>0</v>
      </c>
    </row>
    <row r="10" spans="2:10" ht="33.6" x14ac:dyDescent="0.3">
      <c r="B10" s="234"/>
      <c r="C10" s="244"/>
      <c r="D10" s="237"/>
      <c r="E10" s="50" t="s">
        <v>38</v>
      </c>
      <c r="F10" s="17" t="s">
        <v>149</v>
      </c>
      <c r="G10" s="51" t="s">
        <v>18</v>
      </c>
      <c r="H10" s="51" t="s">
        <v>20</v>
      </c>
      <c r="I10" s="49">
        <v>2</v>
      </c>
      <c r="J10" s="49">
        <v>2</v>
      </c>
    </row>
    <row r="11" spans="2:10" ht="33.6" x14ac:dyDescent="0.3">
      <c r="B11" s="234"/>
      <c r="C11" s="244"/>
      <c r="D11" s="237"/>
      <c r="E11" s="50" t="s">
        <v>39</v>
      </c>
      <c r="F11" s="17" t="s">
        <v>150</v>
      </c>
      <c r="G11" s="51" t="s">
        <v>18</v>
      </c>
      <c r="H11" s="51" t="s">
        <v>20</v>
      </c>
      <c r="I11" s="49">
        <v>1</v>
      </c>
      <c r="J11" s="49">
        <v>1</v>
      </c>
    </row>
    <row r="12" spans="2:10" ht="33.6" x14ac:dyDescent="0.3">
      <c r="B12" s="234"/>
      <c r="C12" s="244"/>
      <c r="D12" s="237"/>
      <c r="E12" s="68" t="s">
        <v>269</v>
      </c>
      <c r="F12" s="17" t="s">
        <v>151</v>
      </c>
      <c r="G12" s="69" t="s">
        <v>18</v>
      </c>
      <c r="H12" s="69" t="s">
        <v>20</v>
      </c>
      <c r="I12" s="49">
        <v>13</v>
      </c>
      <c r="J12" s="49">
        <v>10</v>
      </c>
    </row>
    <row r="13" spans="2:10" ht="33.6" x14ac:dyDescent="0.3">
      <c r="B13" s="235"/>
      <c r="C13" s="245"/>
      <c r="D13" s="238"/>
      <c r="E13" s="50" t="s">
        <v>40</v>
      </c>
      <c r="F13" s="17" t="s">
        <v>270</v>
      </c>
      <c r="G13" s="51" t="s">
        <v>18</v>
      </c>
      <c r="H13" s="51" t="s">
        <v>20</v>
      </c>
      <c r="I13" s="49">
        <v>11</v>
      </c>
      <c r="J13" s="49">
        <v>10</v>
      </c>
    </row>
    <row r="14" spans="2:10" ht="33.6" x14ac:dyDescent="0.3">
      <c r="B14" s="46" t="s">
        <v>35</v>
      </c>
      <c r="C14" s="71" t="s">
        <v>316</v>
      </c>
      <c r="D14" s="47" t="s">
        <v>145</v>
      </c>
      <c r="E14" s="50" t="s">
        <v>17</v>
      </c>
      <c r="F14" s="17" t="s">
        <v>17</v>
      </c>
      <c r="G14" s="51" t="s">
        <v>18</v>
      </c>
      <c r="H14" s="51" t="s">
        <v>21</v>
      </c>
      <c r="I14" s="120">
        <v>26</v>
      </c>
      <c r="J14" s="120">
        <v>13</v>
      </c>
    </row>
    <row r="15" spans="2:10" ht="43.2" x14ac:dyDescent="0.3">
      <c r="B15" s="233" t="s">
        <v>133</v>
      </c>
      <c r="C15" s="243" t="s">
        <v>316</v>
      </c>
      <c r="D15" s="236" t="s">
        <v>146</v>
      </c>
      <c r="E15" s="50" t="s">
        <v>41</v>
      </c>
      <c r="F15" s="17" t="s">
        <v>146</v>
      </c>
      <c r="G15" s="51" t="s">
        <v>22</v>
      </c>
      <c r="H15" s="51" t="s">
        <v>23</v>
      </c>
      <c r="I15" s="49">
        <f>I14+I7</f>
        <v>50</v>
      </c>
      <c r="J15" s="14">
        <f>J14+J7</f>
        <v>24</v>
      </c>
    </row>
    <row r="16" spans="2:10" ht="43.2" x14ac:dyDescent="0.3">
      <c r="B16" s="234"/>
      <c r="C16" s="244"/>
      <c r="D16" s="237"/>
      <c r="E16" s="50" t="s">
        <v>40</v>
      </c>
      <c r="F16" s="17" t="s">
        <v>152</v>
      </c>
      <c r="G16" s="51" t="s">
        <v>22</v>
      </c>
      <c r="H16" s="51" t="s">
        <v>23</v>
      </c>
      <c r="I16" s="49">
        <f>I13+10</f>
        <v>21</v>
      </c>
      <c r="J16" s="49">
        <v>19</v>
      </c>
    </row>
    <row r="17" spans="2:10" ht="43.2" x14ac:dyDescent="0.3">
      <c r="B17" s="234"/>
      <c r="C17" s="244"/>
      <c r="D17" s="237"/>
      <c r="E17" s="50" t="s">
        <v>42</v>
      </c>
      <c r="F17" s="17" t="s">
        <v>153</v>
      </c>
      <c r="G17" s="51" t="s">
        <v>22</v>
      </c>
      <c r="H17" s="51" t="s">
        <v>23</v>
      </c>
      <c r="I17" s="49">
        <v>29</v>
      </c>
      <c r="J17" s="49">
        <v>24</v>
      </c>
    </row>
    <row r="18" spans="2:10" ht="43.2" x14ac:dyDescent="0.3">
      <c r="B18" s="234"/>
      <c r="C18" s="244"/>
      <c r="D18" s="237"/>
      <c r="E18" s="50" t="s">
        <v>36</v>
      </c>
      <c r="F18" s="17" t="s">
        <v>154</v>
      </c>
      <c r="G18" s="51" t="s">
        <v>22</v>
      </c>
      <c r="H18" s="51" t="s">
        <v>23</v>
      </c>
      <c r="I18" s="49">
        <v>1</v>
      </c>
      <c r="J18" s="49">
        <v>1</v>
      </c>
    </row>
    <row r="19" spans="2:10" ht="43.2" x14ac:dyDescent="0.3">
      <c r="B19" s="234"/>
      <c r="C19" s="244"/>
      <c r="D19" s="237"/>
      <c r="E19" s="50" t="s">
        <v>37</v>
      </c>
      <c r="F19" s="17" t="s">
        <v>155</v>
      </c>
      <c r="G19" s="51" t="s">
        <v>22</v>
      </c>
      <c r="H19" s="51" t="s">
        <v>23</v>
      </c>
      <c r="I19" s="49" t="s">
        <v>286</v>
      </c>
      <c r="J19" s="49" t="s">
        <v>286</v>
      </c>
    </row>
    <row r="20" spans="2:10" ht="43.2" x14ac:dyDescent="0.3">
      <c r="B20" s="234"/>
      <c r="C20" s="244"/>
      <c r="D20" s="237"/>
      <c r="E20" s="50" t="s">
        <v>38</v>
      </c>
      <c r="F20" s="17" t="s">
        <v>156</v>
      </c>
      <c r="G20" s="51" t="s">
        <v>22</v>
      </c>
      <c r="H20" s="51" t="s">
        <v>23</v>
      </c>
      <c r="I20" s="49">
        <v>2</v>
      </c>
      <c r="J20" s="49">
        <v>2</v>
      </c>
    </row>
    <row r="21" spans="2:10" ht="43.2" x14ac:dyDescent="0.3">
      <c r="B21" s="235"/>
      <c r="C21" s="245"/>
      <c r="D21" s="238"/>
      <c r="E21" s="50" t="s">
        <v>39</v>
      </c>
      <c r="F21" s="17" t="s">
        <v>157</v>
      </c>
      <c r="G21" s="51" t="s">
        <v>22</v>
      </c>
      <c r="H21" s="51" t="s">
        <v>23</v>
      </c>
      <c r="I21" s="49">
        <v>1</v>
      </c>
      <c r="J21" s="49">
        <v>1</v>
      </c>
    </row>
    <row r="22" spans="2:10" ht="43.2" x14ac:dyDescent="0.3">
      <c r="B22" s="233" t="s">
        <v>134</v>
      </c>
      <c r="C22" s="243" t="s">
        <v>316</v>
      </c>
      <c r="D22" s="236" t="s">
        <v>158</v>
      </c>
      <c r="E22" s="50" t="s">
        <v>32</v>
      </c>
      <c r="F22" s="17" t="s">
        <v>158</v>
      </c>
      <c r="G22" s="51" t="s">
        <v>22</v>
      </c>
      <c r="H22" s="51" t="s">
        <v>23</v>
      </c>
      <c r="I22" s="49">
        <v>0</v>
      </c>
      <c r="J22" s="49">
        <v>0</v>
      </c>
    </row>
    <row r="23" spans="2:10" ht="43.2" x14ac:dyDescent="0.3">
      <c r="B23" s="234"/>
      <c r="C23" s="244"/>
      <c r="D23" s="237"/>
      <c r="E23" s="50" t="s">
        <v>40</v>
      </c>
      <c r="F23" s="17" t="s">
        <v>159</v>
      </c>
      <c r="G23" s="51" t="s">
        <v>22</v>
      </c>
      <c r="H23" s="51" t="s">
        <v>23</v>
      </c>
      <c r="I23" s="49">
        <v>0</v>
      </c>
      <c r="J23" s="49">
        <v>0</v>
      </c>
    </row>
    <row r="24" spans="2:10" ht="43.2" x14ac:dyDescent="0.3">
      <c r="B24" s="235"/>
      <c r="C24" s="245"/>
      <c r="D24" s="238"/>
      <c r="E24" s="50" t="s">
        <v>42</v>
      </c>
      <c r="F24" s="17" t="s">
        <v>160</v>
      </c>
      <c r="G24" s="51" t="s">
        <v>22</v>
      </c>
      <c r="H24" s="51" t="s">
        <v>23</v>
      </c>
      <c r="I24" s="49">
        <v>0</v>
      </c>
      <c r="J24" s="49">
        <v>0</v>
      </c>
    </row>
    <row r="25" spans="2:10" ht="33.6" x14ac:dyDescent="0.3">
      <c r="B25" s="46" t="s">
        <v>135</v>
      </c>
      <c r="C25" s="243" t="s">
        <v>315</v>
      </c>
      <c r="D25" s="48" t="s">
        <v>161</v>
      </c>
      <c r="E25" s="50" t="s">
        <v>17</v>
      </c>
      <c r="F25" s="17" t="s">
        <v>17</v>
      </c>
      <c r="G25" s="51" t="s">
        <v>18</v>
      </c>
      <c r="H25" s="51" t="s">
        <v>20</v>
      </c>
      <c r="I25" s="49" t="s">
        <v>3</v>
      </c>
      <c r="J25" s="49" t="s">
        <v>3</v>
      </c>
    </row>
    <row r="26" spans="2:10" ht="33.6" x14ac:dyDescent="0.3">
      <c r="B26" s="46" t="s">
        <v>136</v>
      </c>
      <c r="C26" s="245"/>
      <c r="D26" s="48" t="s">
        <v>162</v>
      </c>
      <c r="E26" s="50" t="s">
        <v>17</v>
      </c>
      <c r="F26" s="17" t="s">
        <v>17</v>
      </c>
      <c r="G26" s="51" t="s">
        <v>18</v>
      </c>
      <c r="H26" s="51" t="s">
        <v>20</v>
      </c>
      <c r="I26" s="49" t="s">
        <v>3</v>
      </c>
      <c r="J26" s="49" t="s">
        <v>3</v>
      </c>
    </row>
    <row r="27" spans="2:10" ht="33.6" x14ac:dyDescent="0.3">
      <c r="B27" s="46" t="s">
        <v>140</v>
      </c>
      <c r="C27" s="243" t="s">
        <v>315</v>
      </c>
      <c r="D27" s="48" t="s">
        <v>163</v>
      </c>
      <c r="E27" s="50" t="s">
        <v>17</v>
      </c>
      <c r="F27" s="17" t="s">
        <v>17</v>
      </c>
      <c r="G27" s="51" t="s">
        <v>18</v>
      </c>
      <c r="H27" s="51" t="s">
        <v>20</v>
      </c>
      <c r="I27" s="49" t="s">
        <v>3</v>
      </c>
      <c r="J27" s="49" t="s">
        <v>3</v>
      </c>
    </row>
    <row r="28" spans="2:10" ht="43.2" x14ac:dyDescent="0.3">
      <c r="B28" s="46" t="s">
        <v>141</v>
      </c>
      <c r="C28" s="245"/>
      <c r="D28" s="48" t="s">
        <v>164</v>
      </c>
      <c r="E28" s="50" t="s">
        <v>17</v>
      </c>
      <c r="F28" s="17" t="s">
        <v>17</v>
      </c>
      <c r="G28" s="51" t="s">
        <v>18</v>
      </c>
      <c r="H28" s="51" t="s">
        <v>20</v>
      </c>
      <c r="I28" s="49" t="s">
        <v>3</v>
      </c>
      <c r="J28" s="49" t="s">
        <v>3</v>
      </c>
    </row>
    <row r="29" spans="2:10" ht="33.6" x14ac:dyDescent="0.3">
      <c r="B29" s="46" t="s">
        <v>137</v>
      </c>
      <c r="C29" s="70" t="s">
        <v>315</v>
      </c>
      <c r="D29" s="48" t="s">
        <v>165</v>
      </c>
      <c r="E29" s="50" t="s">
        <v>17</v>
      </c>
      <c r="F29" s="17" t="s">
        <v>17</v>
      </c>
      <c r="G29" s="51" t="s">
        <v>18</v>
      </c>
      <c r="H29" s="51" t="s">
        <v>20</v>
      </c>
      <c r="I29" s="49" t="s">
        <v>3</v>
      </c>
      <c r="J29" s="49" t="s">
        <v>3</v>
      </c>
    </row>
    <row r="30" spans="2:10" ht="33.6" x14ac:dyDescent="0.3">
      <c r="B30" s="46" t="s">
        <v>138</v>
      </c>
      <c r="C30" s="70" t="s">
        <v>315</v>
      </c>
      <c r="D30" s="48" t="s">
        <v>166</v>
      </c>
      <c r="E30" s="50" t="s">
        <v>17</v>
      </c>
      <c r="F30" s="17" t="s">
        <v>17</v>
      </c>
      <c r="G30" s="51" t="s">
        <v>18</v>
      </c>
      <c r="H30" s="51" t="s">
        <v>20</v>
      </c>
      <c r="I30" s="49" t="s">
        <v>3</v>
      </c>
      <c r="J30" s="49" t="s">
        <v>3</v>
      </c>
    </row>
    <row r="31" spans="2:10" ht="33.6" x14ac:dyDescent="0.3">
      <c r="B31" s="46" t="s">
        <v>139</v>
      </c>
      <c r="C31" s="70" t="s">
        <v>315</v>
      </c>
      <c r="D31" s="48" t="s">
        <v>167</v>
      </c>
      <c r="E31" s="50" t="s">
        <v>17</v>
      </c>
      <c r="F31" s="17" t="s">
        <v>17</v>
      </c>
      <c r="G31" s="51" t="s">
        <v>22</v>
      </c>
      <c r="H31" s="51" t="s">
        <v>20</v>
      </c>
      <c r="I31" s="49" t="s">
        <v>3</v>
      </c>
      <c r="J31" s="49" t="s">
        <v>3</v>
      </c>
    </row>
    <row r="32" spans="2:10" ht="33.6" x14ac:dyDescent="0.3">
      <c r="B32" s="233" t="s">
        <v>142</v>
      </c>
      <c r="C32" s="243" t="s">
        <v>315</v>
      </c>
      <c r="D32" s="236" t="s">
        <v>168</v>
      </c>
      <c r="E32" s="50" t="s">
        <v>32</v>
      </c>
      <c r="F32" s="17" t="s">
        <v>168</v>
      </c>
      <c r="G32" s="51" t="s">
        <v>18</v>
      </c>
      <c r="H32" s="51" t="s">
        <v>26</v>
      </c>
      <c r="I32" s="49" t="s">
        <v>3</v>
      </c>
      <c r="J32" s="49" t="s">
        <v>3</v>
      </c>
    </row>
    <row r="33" spans="2:10" ht="33.6" x14ac:dyDescent="0.3">
      <c r="B33" s="234"/>
      <c r="C33" s="244"/>
      <c r="D33" s="237"/>
      <c r="E33" s="50" t="s">
        <v>47</v>
      </c>
      <c r="F33" s="17" t="s">
        <v>170</v>
      </c>
      <c r="G33" s="51" t="s">
        <v>18</v>
      </c>
      <c r="H33" s="51" t="s">
        <v>26</v>
      </c>
      <c r="I33" s="49" t="s">
        <v>3</v>
      </c>
      <c r="J33" s="49" t="s">
        <v>3</v>
      </c>
    </row>
    <row r="34" spans="2:10" ht="33.6" x14ac:dyDescent="0.3">
      <c r="B34" s="235"/>
      <c r="C34" s="245"/>
      <c r="D34" s="238"/>
      <c r="E34" s="50" t="s">
        <v>48</v>
      </c>
      <c r="F34" s="17" t="s">
        <v>171</v>
      </c>
      <c r="G34" s="51" t="s">
        <v>18</v>
      </c>
      <c r="H34" s="51" t="s">
        <v>26</v>
      </c>
      <c r="I34" s="49" t="s">
        <v>3</v>
      </c>
      <c r="J34" s="49" t="s">
        <v>3</v>
      </c>
    </row>
    <row r="35" spans="2:10" ht="33.6" x14ac:dyDescent="0.3">
      <c r="B35" s="60" t="s">
        <v>143</v>
      </c>
      <c r="C35" s="243" t="s">
        <v>315</v>
      </c>
      <c r="D35" s="59" t="s">
        <v>169</v>
      </c>
      <c r="E35" s="61" t="s">
        <v>17</v>
      </c>
      <c r="F35" s="17" t="s">
        <v>17</v>
      </c>
      <c r="G35" s="62" t="s">
        <v>22</v>
      </c>
      <c r="H35" s="62" t="s">
        <v>25</v>
      </c>
      <c r="I35" s="49" t="s">
        <v>3</v>
      </c>
      <c r="J35" s="49" t="s">
        <v>3</v>
      </c>
    </row>
    <row r="36" spans="2:10" ht="33.6" x14ac:dyDescent="0.3">
      <c r="B36" s="60" t="s">
        <v>259</v>
      </c>
      <c r="C36" s="245"/>
      <c r="D36" s="48" t="s">
        <v>260</v>
      </c>
      <c r="E36" s="50" t="s">
        <v>17</v>
      </c>
      <c r="F36" s="17" t="s">
        <v>17</v>
      </c>
      <c r="G36" s="51" t="s">
        <v>22</v>
      </c>
      <c r="H36" s="51" t="s">
        <v>25</v>
      </c>
      <c r="I36" s="49" t="s">
        <v>3</v>
      </c>
      <c r="J36" s="49" t="s">
        <v>3</v>
      </c>
    </row>
    <row r="38" spans="2:10" x14ac:dyDescent="0.3">
      <c r="B38" s="280" t="s">
        <v>131</v>
      </c>
      <c r="C38" s="284"/>
      <c r="D38" s="284"/>
      <c r="E38" s="284"/>
      <c r="F38" s="284"/>
      <c r="G38" s="284"/>
      <c r="H38" s="284"/>
      <c r="I38" s="284"/>
      <c r="J38" s="281"/>
    </row>
    <row r="39" spans="2:10" x14ac:dyDescent="0.3">
      <c r="B39" s="285" t="s">
        <v>181</v>
      </c>
      <c r="C39" s="286"/>
      <c r="D39" s="286"/>
      <c r="E39" s="286"/>
      <c r="F39" s="286"/>
      <c r="G39" s="286"/>
      <c r="H39" s="286"/>
      <c r="I39" s="286"/>
      <c r="J39" s="287"/>
    </row>
    <row r="40" spans="2:10" x14ac:dyDescent="0.3">
      <c r="B40" s="282" t="s">
        <v>182</v>
      </c>
      <c r="C40" s="288"/>
      <c r="D40" s="288"/>
      <c r="E40" s="288"/>
      <c r="F40" s="288"/>
      <c r="G40" s="288"/>
      <c r="H40" s="288"/>
      <c r="I40" s="288"/>
      <c r="J40" s="283"/>
    </row>
    <row r="41" spans="2:10" ht="15" customHeight="1" x14ac:dyDescent="0.3">
      <c r="B41" s="250" t="s">
        <v>27</v>
      </c>
      <c r="C41" s="228" t="s">
        <v>266</v>
      </c>
      <c r="D41" s="252" t="s">
        <v>7</v>
      </c>
      <c r="E41" s="239" t="s">
        <v>16</v>
      </c>
      <c r="F41" s="241" t="s">
        <v>7</v>
      </c>
      <c r="G41" s="246" t="s">
        <v>28</v>
      </c>
      <c r="H41" s="246" t="s">
        <v>8</v>
      </c>
      <c r="I41" s="248" t="s">
        <v>29</v>
      </c>
      <c r="J41" s="249"/>
    </row>
    <row r="42" spans="2:10" x14ac:dyDescent="0.3">
      <c r="B42" s="251"/>
      <c r="C42" s="228"/>
      <c r="D42" s="253"/>
      <c r="E42" s="240"/>
      <c r="F42" s="242"/>
      <c r="G42" s="247"/>
      <c r="H42" s="247"/>
      <c r="I42" s="45" t="s">
        <v>13</v>
      </c>
      <c r="J42" s="45" t="s">
        <v>14</v>
      </c>
    </row>
    <row r="43" spans="2:10" ht="33.6" x14ac:dyDescent="0.3">
      <c r="B43" s="52" t="s">
        <v>172</v>
      </c>
      <c r="C43" s="243" t="s">
        <v>316</v>
      </c>
      <c r="D43" s="48" t="s">
        <v>183</v>
      </c>
      <c r="E43" s="50" t="s">
        <v>17</v>
      </c>
      <c r="F43" s="17" t="s">
        <v>17</v>
      </c>
      <c r="G43" s="51" t="s">
        <v>18</v>
      </c>
      <c r="H43" s="51" t="s">
        <v>20</v>
      </c>
      <c r="I43" s="49">
        <v>34</v>
      </c>
      <c r="J43" s="49">
        <v>23</v>
      </c>
    </row>
    <row r="44" spans="2:10" ht="33.6" x14ac:dyDescent="0.3">
      <c r="B44" s="52" t="s">
        <v>173</v>
      </c>
      <c r="C44" s="244"/>
      <c r="D44" s="48" t="s">
        <v>184</v>
      </c>
      <c r="E44" s="50" t="s">
        <v>17</v>
      </c>
      <c r="F44" s="17" t="s">
        <v>17</v>
      </c>
      <c r="G44" s="51" t="s">
        <v>22</v>
      </c>
      <c r="H44" s="51" t="s">
        <v>24</v>
      </c>
      <c r="I44" s="49">
        <f>982+267</f>
        <v>1249</v>
      </c>
      <c r="J44" s="49">
        <v>982</v>
      </c>
    </row>
    <row r="45" spans="2:10" ht="33.6" x14ac:dyDescent="0.3">
      <c r="B45" s="52" t="s">
        <v>261</v>
      </c>
      <c r="C45" s="245"/>
      <c r="D45" s="48" t="s">
        <v>185</v>
      </c>
      <c r="E45" s="50" t="s">
        <v>17</v>
      </c>
      <c r="F45" s="17" t="s">
        <v>17</v>
      </c>
      <c r="G45" s="51" t="s">
        <v>22</v>
      </c>
      <c r="H45" s="51" t="s">
        <v>25</v>
      </c>
      <c r="I45" s="14">
        <v>273</v>
      </c>
      <c r="J45" s="49">
        <v>273</v>
      </c>
    </row>
    <row r="46" spans="2:10" ht="33.6" x14ac:dyDescent="0.3">
      <c r="B46" s="233" t="s">
        <v>174</v>
      </c>
      <c r="C46" s="243" t="s">
        <v>316</v>
      </c>
      <c r="D46" s="236" t="s">
        <v>191</v>
      </c>
      <c r="E46" s="50" t="s">
        <v>32</v>
      </c>
      <c r="F46" s="17" t="s">
        <v>191</v>
      </c>
      <c r="G46" s="51" t="s">
        <v>18</v>
      </c>
      <c r="H46" s="51" t="s">
        <v>20</v>
      </c>
      <c r="I46" s="14">
        <v>18</v>
      </c>
      <c r="J46" s="14">
        <v>18</v>
      </c>
    </row>
    <row r="47" spans="2:10" ht="33.6" x14ac:dyDescent="0.3">
      <c r="B47" s="234"/>
      <c r="C47" s="244"/>
      <c r="D47" s="237"/>
      <c r="E47" s="50" t="s">
        <v>43</v>
      </c>
      <c r="F47" s="17" t="s">
        <v>192</v>
      </c>
      <c r="G47" s="51" t="s">
        <v>18</v>
      </c>
      <c r="H47" s="51" t="s">
        <v>20</v>
      </c>
      <c r="I47" s="49" t="s">
        <v>286</v>
      </c>
      <c r="J47" s="49" t="s">
        <v>286</v>
      </c>
    </row>
    <row r="48" spans="2:10" ht="33.6" x14ac:dyDescent="0.3">
      <c r="B48" s="234"/>
      <c r="C48" s="244"/>
      <c r="D48" s="237"/>
      <c r="E48" s="50" t="s">
        <v>44</v>
      </c>
      <c r="F48" s="17" t="s">
        <v>193</v>
      </c>
      <c r="G48" s="51" t="s">
        <v>18</v>
      </c>
      <c r="H48" s="51" t="s">
        <v>20</v>
      </c>
      <c r="I48" s="49" t="s">
        <v>286</v>
      </c>
      <c r="J48" s="49" t="s">
        <v>286</v>
      </c>
    </row>
    <row r="49" spans="2:10" ht="33.6" x14ac:dyDescent="0.3">
      <c r="B49" s="235"/>
      <c r="C49" s="245"/>
      <c r="D49" s="238"/>
      <c r="E49" s="50" t="s">
        <v>267</v>
      </c>
      <c r="F49" s="17" t="s">
        <v>194</v>
      </c>
      <c r="G49" s="51" t="s">
        <v>18</v>
      </c>
      <c r="H49" s="51" t="s">
        <v>20</v>
      </c>
      <c r="I49" s="14">
        <v>18</v>
      </c>
      <c r="J49" s="14">
        <v>18</v>
      </c>
    </row>
    <row r="50" spans="2:10" ht="33.6" x14ac:dyDescent="0.3">
      <c r="B50" s="233" t="s">
        <v>175</v>
      </c>
      <c r="C50" s="243" t="s">
        <v>315</v>
      </c>
      <c r="D50" s="236" t="s">
        <v>195</v>
      </c>
      <c r="E50" s="50" t="s">
        <v>32</v>
      </c>
      <c r="F50" s="17" t="s">
        <v>195</v>
      </c>
      <c r="G50" s="51" t="s">
        <v>18</v>
      </c>
      <c r="H50" s="51" t="s">
        <v>20</v>
      </c>
      <c r="I50" s="49" t="s">
        <v>3</v>
      </c>
      <c r="J50" s="49" t="s">
        <v>3</v>
      </c>
    </row>
    <row r="51" spans="2:10" ht="33.6" x14ac:dyDescent="0.3">
      <c r="B51" s="234"/>
      <c r="C51" s="244"/>
      <c r="D51" s="237"/>
      <c r="E51" s="50" t="s">
        <v>43</v>
      </c>
      <c r="F51" s="17" t="s">
        <v>196</v>
      </c>
      <c r="G51" s="51" t="s">
        <v>18</v>
      </c>
      <c r="H51" s="51" t="s">
        <v>20</v>
      </c>
      <c r="I51" s="49" t="s">
        <v>3</v>
      </c>
      <c r="J51" s="49" t="s">
        <v>3</v>
      </c>
    </row>
    <row r="52" spans="2:10" ht="33.6" x14ac:dyDescent="0.3">
      <c r="B52" s="234"/>
      <c r="C52" s="244"/>
      <c r="D52" s="237"/>
      <c r="E52" s="50" t="s">
        <v>44</v>
      </c>
      <c r="F52" s="17" t="s">
        <v>197</v>
      </c>
      <c r="G52" s="51" t="s">
        <v>18</v>
      </c>
      <c r="H52" s="51" t="s">
        <v>20</v>
      </c>
      <c r="I52" s="49" t="s">
        <v>3</v>
      </c>
      <c r="J52" s="49" t="s">
        <v>3</v>
      </c>
    </row>
    <row r="53" spans="2:10" ht="33.6" x14ac:dyDescent="0.3">
      <c r="B53" s="235"/>
      <c r="C53" s="245"/>
      <c r="D53" s="238"/>
      <c r="E53" s="50" t="s">
        <v>267</v>
      </c>
      <c r="F53" s="17" t="s">
        <v>198</v>
      </c>
      <c r="G53" s="51" t="s">
        <v>18</v>
      </c>
      <c r="H53" s="51" t="s">
        <v>20</v>
      </c>
      <c r="I53" s="49" t="s">
        <v>3</v>
      </c>
      <c r="J53" s="49" t="s">
        <v>3</v>
      </c>
    </row>
    <row r="54" spans="2:10" ht="33.6" x14ac:dyDescent="0.3">
      <c r="B54" s="52" t="s">
        <v>176</v>
      </c>
      <c r="C54" s="243" t="s">
        <v>315</v>
      </c>
      <c r="D54" s="48" t="s">
        <v>199</v>
      </c>
      <c r="E54" s="50" t="s">
        <v>17</v>
      </c>
      <c r="F54" s="17" t="s">
        <v>17</v>
      </c>
      <c r="G54" s="51" t="s">
        <v>18</v>
      </c>
      <c r="H54" s="51" t="s">
        <v>20</v>
      </c>
      <c r="I54" s="49" t="s">
        <v>3</v>
      </c>
      <c r="J54" s="49" t="s">
        <v>3</v>
      </c>
    </row>
    <row r="55" spans="2:10" ht="33.6" x14ac:dyDescent="0.3">
      <c r="B55" s="52" t="s">
        <v>177</v>
      </c>
      <c r="C55" s="245"/>
      <c r="D55" s="48" t="s">
        <v>200</v>
      </c>
      <c r="E55" s="50" t="s">
        <v>17</v>
      </c>
      <c r="F55" s="17" t="s">
        <v>17</v>
      </c>
      <c r="G55" s="51" t="s">
        <v>22</v>
      </c>
      <c r="H55" s="51" t="s">
        <v>25</v>
      </c>
      <c r="I55" s="49" t="s">
        <v>3</v>
      </c>
      <c r="J55" s="49" t="s">
        <v>3</v>
      </c>
    </row>
    <row r="56" spans="2:10" ht="33.6" x14ac:dyDescent="0.3">
      <c r="B56" s="233" t="s">
        <v>178</v>
      </c>
      <c r="C56" s="243" t="s">
        <v>315</v>
      </c>
      <c r="D56" s="236" t="s">
        <v>201</v>
      </c>
      <c r="E56" s="50" t="s">
        <v>32</v>
      </c>
      <c r="F56" s="17" t="s">
        <v>201</v>
      </c>
      <c r="G56" s="51" t="s">
        <v>18</v>
      </c>
      <c r="H56" s="51" t="s">
        <v>26</v>
      </c>
      <c r="I56" s="49" t="s">
        <v>3</v>
      </c>
      <c r="J56" s="49" t="s">
        <v>3</v>
      </c>
    </row>
    <row r="57" spans="2:10" ht="33.6" x14ac:dyDescent="0.3">
      <c r="B57" s="234"/>
      <c r="C57" s="244"/>
      <c r="D57" s="237"/>
      <c r="E57" s="50" t="s">
        <v>45</v>
      </c>
      <c r="F57" s="17" t="s">
        <v>207</v>
      </c>
      <c r="G57" s="51" t="s">
        <v>18</v>
      </c>
      <c r="H57" s="51" t="s">
        <v>26</v>
      </c>
      <c r="I57" s="49" t="s">
        <v>3</v>
      </c>
      <c r="J57" s="49" t="s">
        <v>3</v>
      </c>
    </row>
    <row r="58" spans="2:10" ht="33.6" x14ac:dyDescent="0.3">
      <c r="B58" s="235"/>
      <c r="C58" s="245"/>
      <c r="D58" s="238"/>
      <c r="E58" s="50" t="s">
        <v>46</v>
      </c>
      <c r="F58" s="17" t="s">
        <v>208</v>
      </c>
      <c r="G58" s="51" t="s">
        <v>18</v>
      </c>
      <c r="H58" s="51" t="s">
        <v>26</v>
      </c>
      <c r="I58" s="49" t="s">
        <v>3</v>
      </c>
      <c r="J58" s="49" t="s">
        <v>3</v>
      </c>
    </row>
    <row r="59" spans="2:10" ht="33.6" x14ac:dyDescent="0.3">
      <c r="B59" s="52" t="s">
        <v>179</v>
      </c>
      <c r="C59" s="70" t="s">
        <v>316</v>
      </c>
      <c r="D59" s="48" t="s">
        <v>202</v>
      </c>
      <c r="E59" s="50" t="s">
        <v>17</v>
      </c>
      <c r="F59" s="17" t="s">
        <v>17</v>
      </c>
      <c r="G59" s="51" t="s">
        <v>18</v>
      </c>
      <c r="H59" s="51" t="s">
        <v>20</v>
      </c>
      <c r="I59" s="14">
        <v>1</v>
      </c>
      <c r="J59" s="49">
        <v>1</v>
      </c>
    </row>
    <row r="60" spans="2:10" ht="33.6" x14ac:dyDescent="0.3">
      <c r="B60" s="52" t="s">
        <v>262</v>
      </c>
      <c r="C60" s="70" t="s">
        <v>315</v>
      </c>
      <c r="D60" s="48" t="s">
        <v>203</v>
      </c>
      <c r="E60" s="50" t="s">
        <v>17</v>
      </c>
      <c r="F60" s="17" t="s">
        <v>17</v>
      </c>
      <c r="G60" s="51" t="s">
        <v>18</v>
      </c>
      <c r="H60" s="51" t="s">
        <v>20</v>
      </c>
      <c r="I60" s="49" t="s">
        <v>3</v>
      </c>
      <c r="J60" s="49" t="s">
        <v>3</v>
      </c>
    </row>
    <row r="61" spans="2:10" ht="33.6" x14ac:dyDescent="0.3">
      <c r="B61" s="52" t="s">
        <v>263</v>
      </c>
      <c r="C61" s="70" t="s">
        <v>315</v>
      </c>
      <c r="D61" s="48" t="s">
        <v>204</v>
      </c>
      <c r="E61" s="50" t="s">
        <v>17</v>
      </c>
      <c r="F61" s="17" t="s">
        <v>17</v>
      </c>
      <c r="G61" s="51" t="s">
        <v>18</v>
      </c>
      <c r="H61" s="51" t="s">
        <v>20</v>
      </c>
      <c r="I61" s="49" t="s">
        <v>3</v>
      </c>
      <c r="J61" s="49" t="s">
        <v>3</v>
      </c>
    </row>
    <row r="62" spans="2:10" ht="33.6" x14ac:dyDescent="0.3">
      <c r="B62" s="52" t="s">
        <v>245</v>
      </c>
      <c r="C62" s="70" t="s">
        <v>315</v>
      </c>
      <c r="D62" s="47" t="s">
        <v>205</v>
      </c>
      <c r="E62" s="50" t="s">
        <v>17</v>
      </c>
      <c r="F62" s="17" t="s">
        <v>17</v>
      </c>
      <c r="G62" s="51" t="s">
        <v>18</v>
      </c>
      <c r="H62" s="51" t="s">
        <v>20</v>
      </c>
      <c r="I62" s="49" t="s">
        <v>3</v>
      </c>
      <c r="J62" s="49" t="s">
        <v>3</v>
      </c>
    </row>
    <row r="63" spans="2:10" ht="33.6" x14ac:dyDescent="0.3">
      <c r="B63" s="52" t="s">
        <v>180</v>
      </c>
      <c r="C63" s="70" t="s">
        <v>315</v>
      </c>
      <c r="D63" s="47" t="s">
        <v>206</v>
      </c>
      <c r="E63" s="50" t="s">
        <v>17</v>
      </c>
      <c r="F63" s="17" t="s">
        <v>17</v>
      </c>
      <c r="G63" s="51" t="s">
        <v>18</v>
      </c>
      <c r="H63" s="51" t="s">
        <v>20</v>
      </c>
      <c r="I63" s="49" t="s">
        <v>3</v>
      </c>
      <c r="J63" s="49" t="s">
        <v>3</v>
      </c>
    </row>
    <row r="65" spans="2:10" x14ac:dyDescent="0.3">
      <c r="B65" s="230" t="s">
        <v>182</v>
      </c>
      <c r="C65" s="231"/>
      <c r="D65" s="231"/>
      <c r="E65" s="231"/>
      <c r="F65" s="231"/>
      <c r="G65" s="231"/>
      <c r="H65" s="231"/>
      <c r="I65" s="231"/>
      <c r="J65" s="232"/>
    </row>
    <row r="66" spans="2:10" x14ac:dyDescent="0.3">
      <c r="B66" s="250" t="s">
        <v>27</v>
      </c>
      <c r="C66" s="228" t="s">
        <v>266</v>
      </c>
      <c r="D66" s="252" t="s">
        <v>7</v>
      </c>
      <c r="E66" s="239" t="s">
        <v>16</v>
      </c>
      <c r="F66" s="241" t="s">
        <v>7</v>
      </c>
      <c r="G66" s="246" t="s">
        <v>28</v>
      </c>
      <c r="H66" s="246" t="s">
        <v>8</v>
      </c>
      <c r="I66" s="248" t="s">
        <v>29</v>
      </c>
      <c r="J66" s="249"/>
    </row>
    <row r="67" spans="2:10" x14ac:dyDescent="0.3">
      <c r="B67" s="251"/>
      <c r="C67" s="228"/>
      <c r="D67" s="253"/>
      <c r="E67" s="240"/>
      <c r="F67" s="242"/>
      <c r="G67" s="247"/>
      <c r="H67" s="247"/>
      <c r="I67" s="45" t="s">
        <v>13</v>
      </c>
      <c r="J67" s="45" t="s">
        <v>14</v>
      </c>
    </row>
    <row r="68" spans="2:10" ht="33.6" x14ac:dyDescent="0.3">
      <c r="B68" s="279" t="s">
        <v>51</v>
      </c>
      <c r="C68" s="243" t="s">
        <v>316</v>
      </c>
      <c r="D68" s="236" t="s">
        <v>209</v>
      </c>
      <c r="E68" s="15" t="s">
        <v>32</v>
      </c>
      <c r="F68" s="17" t="s">
        <v>209</v>
      </c>
      <c r="G68" s="12" t="s">
        <v>18</v>
      </c>
      <c r="H68" s="12" t="s">
        <v>20</v>
      </c>
      <c r="I68" s="13">
        <v>1</v>
      </c>
      <c r="J68" s="13">
        <v>1</v>
      </c>
    </row>
    <row r="69" spans="2:10" ht="33.6" x14ac:dyDescent="0.3">
      <c r="B69" s="279"/>
      <c r="C69" s="244"/>
      <c r="D69" s="237"/>
      <c r="E69" s="15" t="s">
        <v>49</v>
      </c>
      <c r="F69" s="17" t="s">
        <v>213</v>
      </c>
      <c r="G69" s="12" t="s">
        <v>18</v>
      </c>
      <c r="H69" s="12" t="s">
        <v>20</v>
      </c>
      <c r="I69" s="13">
        <v>1</v>
      </c>
      <c r="J69" s="13">
        <v>1</v>
      </c>
    </row>
    <row r="70" spans="2:10" ht="33.6" x14ac:dyDescent="0.3">
      <c r="B70" s="279"/>
      <c r="C70" s="245"/>
      <c r="D70" s="238"/>
      <c r="E70" s="15" t="s">
        <v>50</v>
      </c>
      <c r="F70" s="17" t="s">
        <v>214</v>
      </c>
      <c r="G70" s="12" t="s">
        <v>18</v>
      </c>
      <c r="H70" s="12" t="s">
        <v>20</v>
      </c>
      <c r="I70" s="13">
        <v>0</v>
      </c>
      <c r="J70" s="13">
        <v>0</v>
      </c>
    </row>
    <row r="71" spans="2:10" ht="33.6" x14ac:dyDescent="0.3">
      <c r="B71" s="279" t="s">
        <v>52</v>
      </c>
      <c r="C71" s="243" t="s">
        <v>316</v>
      </c>
      <c r="D71" s="236" t="s">
        <v>210</v>
      </c>
      <c r="E71" s="15" t="s">
        <v>32</v>
      </c>
      <c r="F71" s="17" t="s">
        <v>210</v>
      </c>
      <c r="G71" s="12" t="s">
        <v>18</v>
      </c>
      <c r="H71" s="12" t="s">
        <v>20</v>
      </c>
      <c r="I71" s="13">
        <v>0</v>
      </c>
      <c r="J71" s="13">
        <v>0</v>
      </c>
    </row>
    <row r="72" spans="2:10" ht="33.6" x14ac:dyDescent="0.3">
      <c r="B72" s="279"/>
      <c r="C72" s="244"/>
      <c r="D72" s="237"/>
      <c r="E72" s="15" t="s">
        <v>49</v>
      </c>
      <c r="F72" s="17" t="s">
        <v>215</v>
      </c>
      <c r="G72" s="12" t="s">
        <v>18</v>
      </c>
      <c r="H72" s="12" t="s">
        <v>20</v>
      </c>
      <c r="I72" s="13">
        <v>0</v>
      </c>
      <c r="J72" s="13">
        <v>0</v>
      </c>
    </row>
    <row r="73" spans="2:10" ht="33.6" x14ac:dyDescent="0.3">
      <c r="B73" s="279"/>
      <c r="C73" s="245"/>
      <c r="D73" s="238"/>
      <c r="E73" s="15" t="s">
        <v>50</v>
      </c>
      <c r="F73" s="17" t="s">
        <v>216</v>
      </c>
      <c r="G73" s="12" t="s">
        <v>18</v>
      </c>
      <c r="H73" s="12" t="s">
        <v>20</v>
      </c>
      <c r="I73" s="13">
        <v>0</v>
      </c>
      <c r="J73" s="13">
        <v>0</v>
      </c>
    </row>
    <row r="74" spans="2:10" ht="33.6" x14ac:dyDescent="0.3">
      <c r="B74" s="279" t="s">
        <v>53</v>
      </c>
      <c r="C74" s="243" t="s">
        <v>315</v>
      </c>
      <c r="D74" s="236" t="s">
        <v>211</v>
      </c>
      <c r="E74" s="15" t="s">
        <v>32</v>
      </c>
      <c r="F74" s="17" t="s">
        <v>211</v>
      </c>
      <c r="G74" s="12" t="s">
        <v>22</v>
      </c>
      <c r="H74" s="12" t="s">
        <v>20</v>
      </c>
      <c r="I74" s="14" t="s">
        <v>3</v>
      </c>
      <c r="J74" s="13" t="s">
        <v>3</v>
      </c>
    </row>
    <row r="75" spans="2:10" ht="33.6" x14ac:dyDescent="0.3">
      <c r="B75" s="279"/>
      <c r="C75" s="244"/>
      <c r="D75" s="237"/>
      <c r="E75" s="15" t="s">
        <v>55</v>
      </c>
      <c r="F75" s="17" t="s">
        <v>217</v>
      </c>
      <c r="G75" s="12" t="s">
        <v>22</v>
      </c>
      <c r="H75" s="12" t="s">
        <v>20</v>
      </c>
      <c r="I75" s="14" t="s">
        <v>3</v>
      </c>
      <c r="J75" s="13" t="s">
        <v>3</v>
      </c>
    </row>
    <row r="76" spans="2:10" ht="33.6" x14ac:dyDescent="0.3">
      <c r="B76" s="279"/>
      <c r="C76" s="244"/>
      <c r="D76" s="237"/>
      <c r="E76" s="15" t="s">
        <v>56</v>
      </c>
      <c r="F76" s="17" t="s">
        <v>218</v>
      </c>
      <c r="G76" s="12" t="s">
        <v>22</v>
      </c>
      <c r="H76" s="12" t="s">
        <v>20</v>
      </c>
      <c r="I76" s="14" t="s">
        <v>3</v>
      </c>
      <c r="J76" s="13" t="s">
        <v>3</v>
      </c>
    </row>
    <row r="77" spans="2:10" ht="33.6" x14ac:dyDescent="0.3">
      <c r="B77" s="279"/>
      <c r="C77" s="244"/>
      <c r="D77" s="237"/>
      <c r="E77" s="15" t="s">
        <v>57</v>
      </c>
      <c r="F77" s="17" t="s">
        <v>219</v>
      </c>
      <c r="G77" s="12" t="s">
        <v>22</v>
      </c>
      <c r="H77" s="12" t="s">
        <v>20</v>
      </c>
      <c r="I77" s="14" t="s">
        <v>3</v>
      </c>
      <c r="J77" s="13" t="s">
        <v>3</v>
      </c>
    </row>
    <row r="78" spans="2:10" ht="33.6" x14ac:dyDescent="0.3">
      <c r="B78" s="279"/>
      <c r="C78" s="244"/>
      <c r="D78" s="237"/>
      <c r="E78" s="15" t="s">
        <v>58</v>
      </c>
      <c r="F78" s="17" t="s">
        <v>220</v>
      </c>
      <c r="G78" s="12" t="s">
        <v>22</v>
      </c>
      <c r="H78" s="12" t="s">
        <v>20</v>
      </c>
      <c r="I78" s="14" t="s">
        <v>3</v>
      </c>
      <c r="J78" s="13" t="s">
        <v>3</v>
      </c>
    </row>
    <row r="79" spans="2:10" ht="33.6" x14ac:dyDescent="0.3">
      <c r="B79" s="279"/>
      <c r="C79" s="245"/>
      <c r="D79" s="238"/>
      <c r="E79" s="15" t="s">
        <v>59</v>
      </c>
      <c r="F79" s="17" t="s">
        <v>221</v>
      </c>
      <c r="G79" s="12" t="s">
        <v>22</v>
      </c>
      <c r="H79" s="12" t="s">
        <v>20</v>
      </c>
      <c r="I79" s="14" t="s">
        <v>3</v>
      </c>
      <c r="J79" s="13" t="s">
        <v>3</v>
      </c>
    </row>
    <row r="80" spans="2:10" ht="33.6" x14ac:dyDescent="0.3">
      <c r="B80" s="279" t="s">
        <v>54</v>
      </c>
      <c r="C80" s="243" t="s">
        <v>315</v>
      </c>
      <c r="D80" s="236" t="s">
        <v>212</v>
      </c>
      <c r="E80" s="15" t="s">
        <v>32</v>
      </c>
      <c r="F80" s="17" t="s">
        <v>212</v>
      </c>
      <c r="G80" s="12" t="s">
        <v>22</v>
      </c>
      <c r="H80" s="12" t="s">
        <v>20</v>
      </c>
      <c r="I80" s="14" t="s">
        <v>3</v>
      </c>
      <c r="J80" s="49" t="s">
        <v>3</v>
      </c>
    </row>
    <row r="81" spans="2:10" ht="33.6" x14ac:dyDescent="0.3">
      <c r="B81" s="279"/>
      <c r="C81" s="244"/>
      <c r="D81" s="237"/>
      <c r="E81" s="15" t="s">
        <v>60</v>
      </c>
      <c r="F81" s="17" t="s">
        <v>222</v>
      </c>
      <c r="G81" s="12" t="s">
        <v>22</v>
      </c>
      <c r="H81" s="12" t="s">
        <v>20</v>
      </c>
      <c r="I81" s="14" t="s">
        <v>3</v>
      </c>
      <c r="J81" s="49" t="s">
        <v>3</v>
      </c>
    </row>
    <row r="82" spans="2:10" ht="43.2" x14ac:dyDescent="0.3">
      <c r="B82" s="279"/>
      <c r="C82" s="244"/>
      <c r="D82" s="237"/>
      <c r="E82" s="15" t="s">
        <v>36</v>
      </c>
      <c r="F82" s="17" t="s">
        <v>223</v>
      </c>
      <c r="G82" s="12" t="s">
        <v>22</v>
      </c>
      <c r="H82" s="12" t="s">
        <v>20</v>
      </c>
      <c r="I82" s="14" t="s">
        <v>3</v>
      </c>
      <c r="J82" s="49" t="s">
        <v>3</v>
      </c>
    </row>
    <row r="83" spans="2:10" ht="33.6" x14ac:dyDescent="0.3">
      <c r="B83" s="279"/>
      <c r="C83" s="244"/>
      <c r="D83" s="237"/>
      <c r="E83" s="15" t="s">
        <v>37</v>
      </c>
      <c r="F83" s="17" t="s">
        <v>224</v>
      </c>
      <c r="G83" s="12" t="s">
        <v>22</v>
      </c>
      <c r="H83" s="12" t="s">
        <v>20</v>
      </c>
      <c r="I83" s="14" t="s">
        <v>3</v>
      </c>
      <c r="J83" s="49" t="s">
        <v>3</v>
      </c>
    </row>
    <row r="84" spans="2:10" ht="33.6" x14ac:dyDescent="0.3">
      <c r="B84" s="279"/>
      <c r="C84" s="244"/>
      <c r="D84" s="237"/>
      <c r="E84" s="15" t="s">
        <v>38</v>
      </c>
      <c r="F84" s="17" t="s">
        <v>225</v>
      </c>
      <c r="G84" s="12" t="s">
        <v>22</v>
      </c>
      <c r="H84" s="12" t="s">
        <v>20</v>
      </c>
      <c r="I84" s="14" t="s">
        <v>3</v>
      </c>
      <c r="J84" s="49" t="s">
        <v>3</v>
      </c>
    </row>
    <row r="85" spans="2:10" ht="33.6" x14ac:dyDescent="0.3">
      <c r="B85" s="279"/>
      <c r="C85" s="244"/>
      <c r="D85" s="237"/>
      <c r="E85" s="15" t="s">
        <v>61</v>
      </c>
      <c r="F85" s="17" t="s">
        <v>226</v>
      </c>
      <c r="G85" s="12" t="s">
        <v>22</v>
      </c>
      <c r="H85" s="12" t="s">
        <v>20</v>
      </c>
      <c r="I85" s="14" t="s">
        <v>3</v>
      </c>
      <c r="J85" s="49" t="s">
        <v>3</v>
      </c>
    </row>
    <row r="86" spans="2:10" ht="33.6" x14ac:dyDescent="0.3">
      <c r="B86" s="279"/>
      <c r="C86" s="244"/>
      <c r="D86" s="237"/>
      <c r="E86" s="15" t="s">
        <v>62</v>
      </c>
      <c r="F86" s="17" t="s">
        <v>227</v>
      </c>
      <c r="G86" s="12" t="s">
        <v>22</v>
      </c>
      <c r="H86" s="12" t="s">
        <v>20</v>
      </c>
      <c r="I86" s="14" t="s">
        <v>3</v>
      </c>
      <c r="J86" s="49" t="s">
        <v>3</v>
      </c>
    </row>
    <row r="87" spans="2:10" ht="33.6" x14ac:dyDescent="0.3">
      <c r="B87" s="279"/>
      <c r="C87" s="244"/>
      <c r="D87" s="237"/>
      <c r="E87" s="15" t="s">
        <v>40</v>
      </c>
      <c r="F87" s="17" t="s">
        <v>228</v>
      </c>
      <c r="G87" s="12" t="s">
        <v>22</v>
      </c>
      <c r="H87" s="12" t="s">
        <v>20</v>
      </c>
      <c r="I87" s="14" t="s">
        <v>3</v>
      </c>
      <c r="J87" s="49" t="s">
        <v>3</v>
      </c>
    </row>
    <row r="88" spans="2:10" ht="33.6" x14ac:dyDescent="0.3">
      <c r="B88" s="279"/>
      <c r="C88" s="244"/>
      <c r="D88" s="237"/>
      <c r="E88" s="15" t="s">
        <v>63</v>
      </c>
      <c r="F88" s="17" t="s">
        <v>229</v>
      </c>
      <c r="G88" s="12" t="s">
        <v>22</v>
      </c>
      <c r="H88" s="12" t="s">
        <v>20</v>
      </c>
      <c r="I88" s="14" t="s">
        <v>3</v>
      </c>
      <c r="J88" s="49" t="s">
        <v>3</v>
      </c>
    </row>
    <row r="89" spans="2:10" ht="33.6" x14ac:dyDescent="0.3">
      <c r="B89" s="279"/>
      <c r="C89" s="244"/>
      <c r="D89" s="237"/>
      <c r="E89" s="15" t="s">
        <v>64</v>
      </c>
      <c r="F89" s="17" t="s">
        <v>230</v>
      </c>
      <c r="G89" s="12" t="s">
        <v>22</v>
      </c>
      <c r="H89" s="12" t="s">
        <v>20</v>
      </c>
      <c r="I89" s="14" t="s">
        <v>3</v>
      </c>
      <c r="J89" s="49" t="s">
        <v>3</v>
      </c>
    </row>
    <row r="90" spans="2:10" ht="33.6" x14ac:dyDescent="0.3">
      <c r="B90" s="279"/>
      <c r="C90" s="244"/>
      <c r="D90" s="237"/>
      <c r="E90" s="15" t="s">
        <v>65</v>
      </c>
      <c r="F90" s="17" t="s">
        <v>231</v>
      </c>
      <c r="G90" s="12" t="s">
        <v>22</v>
      </c>
      <c r="H90" s="12" t="s">
        <v>20</v>
      </c>
      <c r="I90" s="14" t="s">
        <v>3</v>
      </c>
      <c r="J90" s="49" t="s">
        <v>3</v>
      </c>
    </row>
    <row r="91" spans="2:10" ht="33.6" x14ac:dyDescent="0.3">
      <c r="B91" s="279"/>
      <c r="C91" s="244"/>
      <c r="D91" s="237"/>
      <c r="E91" s="15" t="s">
        <v>66</v>
      </c>
      <c r="F91" s="17" t="s">
        <v>232</v>
      </c>
      <c r="G91" s="12" t="s">
        <v>22</v>
      </c>
      <c r="H91" s="12" t="s">
        <v>20</v>
      </c>
      <c r="I91" s="14" t="s">
        <v>3</v>
      </c>
      <c r="J91" s="49" t="s">
        <v>3</v>
      </c>
    </row>
    <row r="92" spans="2:10" ht="33.6" x14ac:dyDescent="0.3">
      <c r="B92" s="279"/>
      <c r="C92" s="244"/>
      <c r="D92" s="237"/>
      <c r="E92" s="15" t="s">
        <v>67</v>
      </c>
      <c r="F92" s="17" t="s">
        <v>233</v>
      </c>
      <c r="G92" s="12" t="s">
        <v>22</v>
      </c>
      <c r="H92" s="12" t="s">
        <v>20</v>
      </c>
      <c r="I92" s="14" t="s">
        <v>3</v>
      </c>
      <c r="J92" s="49" t="s">
        <v>3</v>
      </c>
    </row>
    <row r="93" spans="2:10" ht="33.6" x14ac:dyDescent="0.3">
      <c r="B93" s="279"/>
      <c r="C93" s="245"/>
      <c r="D93" s="238"/>
      <c r="E93" s="15" t="s">
        <v>68</v>
      </c>
      <c r="F93" s="17" t="s">
        <v>234</v>
      </c>
      <c r="G93" s="12" t="s">
        <v>22</v>
      </c>
      <c r="H93" s="12" t="s">
        <v>20</v>
      </c>
      <c r="I93" s="14" t="s">
        <v>3</v>
      </c>
      <c r="J93" s="49" t="s">
        <v>3</v>
      </c>
    </row>
    <row r="95" spans="2:10" x14ac:dyDescent="0.3">
      <c r="B95" s="230" t="s">
        <v>186</v>
      </c>
      <c r="C95" s="231"/>
      <c r="D95" s="231"/>
      <c r="E95" s="231"/>
      <c r="F95" s="231"/>
      <c r="G95" s="231"/>
      <c r="H95" s="231"/>
      <c r="I95" s="231"/>
      <c r="J95" s="232"/>
    </row>
    <row r="96" spans="2:10" ht="15" customHeight="1" x14ac:dyDescent="0.3">
      <c r="B96" s="280" t="s">
        <v>27</v>
      </c>
      <c r="C96" s="281"/>
      <c r="D96" s="252" t="s">
        <v>7</v>
      </c>
      <c r="E96" s="239" t="s">
        <v>16</v>
      </c>
      <c r="F96" s="241" t="s">
        <v>7</v>
      </c>
      <c r="G96" s="246" t="s">
        <v>28</v>
      </c>
      <c r="H96" s="246" t="s">
        <v>8</v>
      </c>
      <c r="I96" s="256" t="s">
        <v>282</v>
      </c>
      <c r="J96" s="257"/>
    </row>
    <row r="97" spans="2:10" x14ac:dyDescent="0.3">
      <c r="B97" s="282"/>
      <c r="C97" s="283"/>
      <c r="D97" s="253"/>
      <c r="E97" s="240"/>
      <c r="F97" s="242"/>
      <c r="G97" s="247"/>
      <c r="H97" s="247"/>
      <c r="I97" s="258"/>
      <c r="J97" s="259"/>
    </row>
    <row r="98" spans="2:10" ht="33.6" x14ac:dyDescent="0.3">
      <c r="B98" s="277" t="s">
        <v>30</v>
      </c>
      <c r="C98" s="278"/>
      <c r="D98" s="16" t="s">
        <v>235</v>
      </c>
      <c r="E98" s="15" t="s">
        <v>17</v>
      </c>
      <c r="F98" s="17" t="s">
        <v>17</v>
      </c>
      <c r="G98" s="12" t="s">
        <v>18</v>
      </c>
      <c r="H98" s="12" t="s">
        <v>19</v>
      </c>
      <c r="I98" s="226">
        <v>192</v>
      </c>
      <c r="J98" s="227"/>
    </row>
    <row r="99" spans="2:10" ht="33.6" x14ac:dyDescent="0.3">
      <c r="B99" s="265" t="s">
        <v>31</v>
      </c>
      <c r="C99" s="267"/>
      <c r="D99" s="236" t="s">
        <v>236</v>
      </c>
      <c r="E99" s="15" t="s">
        <v>32</v>
      </c>
      <c r="F99" s="17" t="s">
        <v>236</v>
      </c>
      <c r="G99" s="12" t="s">
        <v>18</v>
      </c>
      <c r="H99" s="12" t="s">
        <v>20</v>
      </c>
      <c r="I99" s="226">
        <v>235</v>
      </c>
      <c r="J99" s="227"/>
    </row>
    <row r="100" spans="2:10" ht="33.6" x14ac:dyDescent="0.3">
      <c r="B100" s="268"/>
      <c r="C100" s="270"/>
      <c r="D100" s="237"/>
      <c r="E100" s="15" t="s">
        <v>33</v>
      </c>
      <c r="F100" s="17" t="s">
        <v>240</v>
      </c>
      <c r="G100" s="12" t="s">
        <v>18</v>
      </c>
      <c r="H100" s="12" t="s">
        <v>21</v>
      </c>
      <c r="I100" s="226">
        <v>135</v>
      </c>
      <c r="J100" s="227"/>
    </row>
    <row r="101" spans="2:10" ht="33.6" x14ac:dyDescent="0.3">
      <c r="B101" s="268"/>
      <c r="C101" s="270"/>
      <c r="D101" s="237"/>
      <c r="E101" s="15" t="s">
        <v>34</v>
      </c>
      <c r="F101" s="17" t="s">
        <v>241</v>
      </c>
      <c r="G101" s="12" t="s">
        <v>18</v>
      </c>
      <c r="H101" s="12" t="s">
        <v>21</v>
      </c>
      <c r="I101" s="226">
        <v>100</v>
      </c>
      <c r="J101" s="227"/>
    </row>
    <row r="102" spans="2:10" ht="33.6" x14ac:dyDescent="0.3">
      <c r="B102" s="268"/>
      <c r="C102" s="270"/>
      <c r="D102" s="237"/>
      <c r="E102" s="15" t="s">
        <v>243</v>
      </c>
      <c r="F102" s="17" t="s">
        <v>242</v>
      </c>
      <c r="G102" s="51" t="s">
        <v>18</v>
      </c>
      <c r="H102" s="51" t="s">
        <v>21</v>
      </c>
      <c r="I102" s="226">
        <v>155</v>
      </c>
      <c r="J102" s="227"/>
    </row>
    <row r="103" spans="2:10" ht="33.6" x14ac:dyDescent="0.3">
      <c r="B103" s="271"/>
      <c r="C103" s="273"/>
      <c r="D103" s="238"/>
      <c r="E103" s="15" t="s">
        <v>268</v>
      </c>
      <c r="F103" s="17" t="s">
        <v>244</v>
      </c>
      <c r="G103" s="12" t="s">
        <v>22</v>
      </c>
      <c r="H103" s="12" t="s">
        <v>20</v>
      </c>
      <c r="I103" s="226">
        <v>60</v>
      </c>
      <c r="J103" s="227"/>
    </row>
    <row r="104" spans="2:10" ht="33.6" x14ac:dyDescent="0.3">
      <c r="B104" s="277" t="s">
        <v>271</v>
      </c>
      <c r="C104" s="278"/>
      <c r="D104" s="16" t="s">
        <v>237</v>
      </c>
      <c r="E104" s="15" t="s">
        <v>17</v>
      </c>
      <c r="F104" s="17" t="s">
        <v>17</v>
      </c>
      <c r="G104" s="12" t="s">
        <v>18</v>
      </c>
      <c r="H104" s="12" t="s">
        <v>20</v>
      </c>
      <c r="I104" s="226">
        <v>32</v>
      </c>
      <c r="J104" s="227"/>
    </row>
    <row r="105" spans="2:10" ht="33.6" x14ac:dyDescent="0.3">
      <c r="B105" s="277" t="s">
        <v>188</v>
      </c>
      <c r="C105" s="278"/>
      <c r="D105" s="47" t="s">
        <v>238</v>
      </c>
      <c r="E105" s="50" t="s">
        <v>17</v>
      </c>
      <c r="F105" s="17" t="s">
        <v>17</v>
      </c>
      <c r="G105" s="51" t="s">
        <v>18</v>
      </c>
      <c r="H105" s="51" t="s">
        <v>21</v>
      </c>
      <c r="I105" s="260" t="s">
        <v>286</v>
      </c>
      <c r="J105" s="261"/>
    </row>
    <row r="106" spans="2:10" ht="33.6" x14ac:dyDescent="0.3">
      <c r="B106" s="277" t="s">
        <v>187</v>
      </c>
      <c r="C106" s="278"/>
      <c r="D106" s="47" t="s">
        <v>239</v>
      </c>
      <c r="E106" s="50" t="s">
        <v>17</v>
      </c>
      <c r="F106" s="17" t="s">
        <v>17</v>
      </c>
      <c r="G106" s="51" t="s">
        <v>22</v>
      </c>
      <c r="H106" s="51" t="s">
        <v>20</v>
      </c>
      <c r="I106" s="226">
        <v>346398</v>
      </c>
      <c r="J106" s="227"/>
    </row>
    <row r="108" spans="2:10" ht="33.6" x14ac:dyDescent="0.3">
      <c r="B108" s="265" t="s">
        <v>130</v>
      </c>
      <c r="C108" s="266"/>
      <c r="D108" s="267"/>
      <c r="E108" s="274" t="s">
        <v>32</v>
      </c>
      <c r="F108" s="275"/>
      <c r="G108" s="276"/>
      <c r="H108" s="51" t="s">
        <v>20</v>
      </c>
      <c r="I108" s="226">
        <v>347</v>
      </c>
      <c r="J108" s="227"/>
    </row>
    <row r="109" spans="2:10" ht="33.6" x14ac:dyDescent="0.3">
      <c r="B109" s="268"/>
      <c r="C109" s="269"/>
      <c r="D109" s="270"/>
      <c r="E109" s="274" t="s">
        <v>189</v>
      </c>
      <c r="F109" s="275" t="s">
        <v>17</v>
      </c>
      <c r="G109" s="276" t="s">
        <v>17</v>
      </c>
      <c r="H109" s="51" t="s">
        <v>20</v>
      </c>
      <c r="I109" s="226">
        <v>322</v>
      </c>
      <c r="J109" s="227"/>
    </row>
    <row r="110" spans="2:10" ht="33.6" x14ac:dyDescent="0.3">
      <c r="B110" s="271"/>
      <c r="C110" s="272"/>
      <c r="D110" s="273"/>
      <c r="E110" s="274" t="s">
        <v>190</v>
      </c>
      <c r="F110" s="275" t="s">
        <v>17</v>
      </c>
      <c r="G110" s="276" t="s">
        <v>17</v>
      </c>
      <c r="H110" s="51" t="s">
        <v>20</v>
      </c>
      <c r="I110" s="226">
        <v>314</v>
      </c>
      <c r="J110" s="227"/>
    </row>
    <row r="112" spans="2:10" x14ac:dyDescent="0.3">
      <c r="B112" s="9"/>
      <c r="C112" s="9"/>
      <c r="D112" s="9"/>
      <c r="E112" s="10"/>
      <c r="F112" s="10"/>
      <c r="G112" s="10"/>
      <c r="H112" s="10"/>
      <c r="I112" s="10"/>
      <c r="J112" s="10"/>
    </row>
    <row r="113" spans="2:10" ht="71.25" customHeight="1" x14ac:dyDescent="0.3">
      <c r="B113" s="262" t="s">
        <v>283</v>
      </c>
      <c r="C113" s="263"/>
      <c r="D113" s="263"/>
      <c r="E113" s="263"/>
      <c r="F113" s="263"/>
      <c r="G113" s="263"/>
      <c r="H113" s="263"/>
      <c r="I113" s="263"/>
      <c r="J113" s="264"/>
    </row>
    <row r="114" spans="2:10" ht="33" customHeight="1" x14ac:dyDescent="0.3">
      <c r="B114" s="262" t="s">
        <v>265</v>
      </c>
      <c r="C114" s="263"/>
      <c r="D114" s="263"/>
      <c r="E114" s="263"/>
      <c r="F114" s="263"/>
      <c r="G114" s="263"/>
      <c r="H114" s="263"/>
      <c r="I114" s="263"/>
      <c r="J114" s="264"/>
    </row>
    <row r="115" spans="2:10" x14ac:dyDescent="0.3">
      <c r="B115" s="9"/>
      <c r="C115" s="9"/>
      <c r="D115" s="9"/>
      <c r="E115" s="10"/>
      <c r="F115" s="10"/>
      <c r="G115" s="10"/>
      <c r="H115" s="10"/>
      <c r="I115" s="10"/>
      <c r="J115" s="10"/>
    </row>
    <row r="116" spans="2:10" x14ac:dyDescent="0.3">
      <c r="B116" s="9"/>
      <c r="C116" s="9"/>
      <c r="D116" s="9"/>
      <c r="E116" s="10"/>
      <c r="F116" s="10"/>
      <c r="G116" s="10"/>
      <c r="H116" s="10"/>
      <c r="I116" s="10"/>
      <c r="J116" s="10"/>
    </row>
    <row r="117" spans="2:10" x14ac:dyDescent="0.3">
      <c r="B117" s="9"/>
      <c r="C117" s="9"/>
      <c r="D117" s="9"/>
      <c r="E117" s="10"/>
      <c r="F117" s="10"/>
      <c r="G117" s="10"/>
      <c r="H117" s="10"/>
      <c r="I117" s="10"/>
      <c r="J117" s="10"/>
    </row>
  </sheetData>
  <mergeCells count="100">
    <mergeCell ref="B105:C105"/>
    <mergeCell ref="B106:C106"/>
    <mergeCell ref="C35:C36"/>
    <mergeCell ref="B96:C97"/>
    <mergeCell ref="B98:C98"/>
    <mergeCell ref="B99:C103"/>
    <mergeCell ref="C66:C67"/>
    <mergeCell ref="C68:C70"/>
    <mergeCell ref="C71:C73"/>
    <mergeCell ref="C74:C79"/>
    <mergeCell ref="C80:C93"/>
    <mergeCell ref="B65:J65"/>
    <mergeCell ref="B38:J38"/>
    <mergeCell ref="B39:J39"/>
    <mergeCell ref="B40:J40"/>
    <mergeCell ref="I104:J104"/>
    <mergeCell ref="C7:C13"/>
    <mergeCell ref="C15:C21"/>
    <mergeCell ref="C22:C24"/>
    <mergeCell ref="C25:C26"/>
    <mergeCell ref="B104:C104"/>
    <mergeCell ref="B46:B49"/>
    <mergeCell ref="B41:B42"/>
    <mergeCell ref="B95:J95"/>
    <mergeCell ref="D96:D97"/>
    <mergeCell ref="D99:D103"/>
    <mergeCell ref="C50:C53"/>
    <mergeCell ref="C54:C55"/>
    <mergeCell ref="B71:B73"/>
    <mergeCell ref="B74:B79"/>
    <mergeCell ref="B80:B93"/>
    <mergeCell ref="B68:B70"/>
    <mergeCell ref="B114:J114"/>
    <mergeCell ref="I110:J110"/>
    <mergeCell ref="I108:J108"/>
    <mergeCell ref="I109:J109"/>
    <mergeCell ref="B108:D110"/>
    <mergeCell ref="E108:G108"/>
    <mergeCell ref="E109:G109"/>
    <mergeCell ref="E110:G110"/>
    <mergeCell ref="B113:J113"/>
    <mergeCell ref="I106:J106"/>
    <mergeCell ref="G96:G97"/>
    <mergeCell ref="H96:H97"/>
    <mergeCell ref="I96:J97"/>
    <mergeCell ref="I98:J98"/>
    <mergeCell ref="I103:J103"/>
    <mergeCell ref="I105:J105"/>
    <mergeCell ref="D46:D49"/>
    <mergeCell ref="H41:H42"/>
    <mergeCell ref="I41:J41"/>
    <mergeCell ref="C41:C42"/>
    <mergeCell ref="C43:C45"/>
    <mergeCell ref="C46:C49"/>
    <mergeCell ref="D41:D42"/>
    <mergeCell ref="E41:E42"/>
    <mergeCell ref="F41:F42"/>
    <mergeCell ref="G41:G42"/>
    <mergeCell ref="D15:D21"/>
    <mergeCell ref="B22:B24"/>
    <mergeCell ref="D22:D24"/>
    <mergeCell ref="B32:B34"/>
    <mergeCell ref="D32:D34"/>
    <mergeCell ref="C27:C28"/>
    <mergeCell ref="C32:C34"/>
    <mergeCell ref="B5:B6"/>
    <mergeCell ref="E5:E6"/>
    <mergeCell ref="F5:F6"/>
    <mergeCell ref="G5:G6"/>
    <mergeCell ref="H5:H6"/>
    <mergeCell ref="C5:C6"/>
    <mergeCell ref="D68:D70"/>
    <mergeCell ref="C56:C58"/>
    <mergeCell ref="H66:H67"/>
    <mergeCell ref="I66:J66"/>
    <mergeCell ref="B50:B53"/>
    <mergeCell ref="D50:D53"/>
    <mergeCell ref="B66:B67"/>
    <mergeCell ref="D66:D67"/>
    <mergeCell ref="E66:E67"/>
    <mergeCell ref="F66:F67"/>
    <mergeCell ref="G66:G67"/>
    <mergeCell ref="B56:B58"/>
    <mergeCell ref="D56:D58"/>
    <mergeCell ref="D2:J2"/>
    <mergeCell ref="I99:J99"/>
    <mergeCell ref="I100:J100"/>
    <mergeCell ref="I101:J101"/>
    <mergeCell ref="I102:J102"/>
    <mergeCell ref="I5:J5"/>
    <mergeCell ref="D5:D6"/>
    <mergeCell ref="B4:J4"/>
    <mergeCell ref="B7:B13"/>
    <mergeCell ref="D7:D13"/>
    <mergeCell ref="E96:E97"/>
    <mergeCell ref="F96:F97"/>
    <mergeCell ref="D71:D73"/>
    <mergeCell ref="D74:D79"/>
    <mergeCell ref="D80:D93"/>
    <mergeCell ref="B15:B21"/>
  </mergeCells>
  <pageMargins left="0.70866141732283472" right="0.70866141732283472" top="0.74803149606299213" bottom="0.74803149606299213" header="0.31496062992125984" footer="0.31496062992125984"/>
  <pageSetup paperSize="9" scale="53" fitToHeight="13" orientation="landscape" r:id="rId1"/>
  <rowBreaks count="4" manualBreakCount="4">
    <brk id="24" max="9" man="1"/>
    <brk id="36" max="9" man="1"/>
    <brk id="63" max="9" man="1"/>
    <brk id="93"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11"/>
  <sheetViews>
    <sheetView workbookViewId="0">
      <selection activeCell="F16" sqref="F16"/>
    </sheetView>
  </sheetViews>
  <sheetFormatPr defaultRowHeight="16.5" customHeight="1" x14ac:dyDescent="0.3"/>
  <cols>
    <col min="1" max="1" width="5.109375" customWidth="1"/>
    <col min="2" max="2" width="8.44140625" bestFit="1" customWidth="1"/>
    <col min="3" max="5" width="18.33203125" customWidth="1"/>
    <col min="6" max="6" width="26.33203125" customWidth="1"/>
    <col min="7" max="7" width="24.33203125" customWidth="1"/>
    <col min="8" max="8" width="33.33203125" customWidth="1"/>
    <col min="9" max="9" width="4.5546875" customWidth="1"/>
  </cols>
  <sheetData>
    <row r="2" spans="2:8" ht="16.5" customHeight="1" x14ac:dyDescent="0.3">
      <c r="B2" s="36" t="s">
        <v>256</v>
      </c>
      <c r="C2" s="55" t="s">
        <v>250</v>
      </c>
      <c r="D2" s="56"/>
      <c r="E2" s="56"/>
      <c r="F2" s="56"/>
      <c r="G2" s="56"/>
      <c r="H2" s="57"/>
    </row>
    <row r="3" spans="2:8" ht="16.5" customHeight="1" x14ac:dyDescent="0.3">
      <c r="B3" s="27"/>
      <c r="C3" s="26"/>
      <c r="D3" s="22"/>
      <c r="E3" s="22"/>
      <c r="F3" s="22"/>
      <c r="G3" s="22"/>
      <c r="H3" s="22"/>
    </row>
    <row r="4" spans="2:8" s="24" customFormat="1" ht="36" customHeight="1" x14ac:dyDescent="0.3">
      <c r="B4" s="72" t="s">
        <v>251</v>
      </c>
      <c r="C4" s="72" t="s">
        <v>252</v>
      </c>
      <c r="D4" s="72" t="s">
        <v>253</v>
      </c>
      <c r="E4" s="72" t="s">
        <v>255</v>
      </c>
      <c r="F4" s="72" t="s">
        <v>254</v>
      </c>
      <c r="G4" s="72" t="s">
        <v>280</v>
      </c>
      <c r="H4" s="72" t="s">
        <v>281</v>
      </c>
    </row>
    <row r="5" spans="2:8" ht="16.5" customHeight="1" x14ac:dyDescent="0.3">
      <c r="B5" s="63" t="s">
        <v>74</v>
      </c>
      <c r="C5" s="64"/>
      <c r="D5" s="65"/>
      <c r="E5" s="66"/>
      <c r="F5" s="65"/>
      <c r="G5" s="65"/>
      <c r="H5" s="65"/>
    </row>
    <row r="6" spans="2:8" ht="16.5" customHeight="1" x14ac:dyDescent="0.3">
      <c r="B6" s="63"/>
      <c r="C6" s="64"/>
      <c r="D6" s="65"/>
      <c r="E6" s="65"/>
      <c r="F6" s="65"/>
      <c r="G6" s="65"/>
      <c r="H6" s="65"/>
    </row>
    <row r="7" spans="2:8" ht="16.5" customHeight="1" x14ac:dyDescent="0.3">
      <c r="B7" s="63"/>
      <c r="C7" s="64"/>
      <c r="D7" s="65"/>
      <c r="E7" s="65"/>
      <c r="F7" s="65"/>
      <c r="G7" s="65"/>
      <c r="H7" s="65"/>
    </row>
    <row r="8" spans="2:8" ht="16.5" customHeight="1" x14ac:dyDescent="0.3">
      <c r="B8" s="63"/>
      <c r="C8" s="64"/>
      <c r="D8" s="65"/>
      <c r="E8" s="65"/>
      <c r="F8" s="65"/>
      <c r="G8" s="65"/>
      <c r="H8" s="65"/>
    </row>
    <row r="9" spans="2:8" ht="16.5" customHeight="1" x14ac:dyDescent="0.3">
      <c r="B9" s="63"/>
      <c r="C9" s="64"/>
      <c r="D9" s="65"/>
      <c r="E9" s="65"/>
      <c r="F9" s="65"/>
      <c r="G9" s="65"/>
      <c r="H9" s="65"/>
    </row>
    <row r="10" spans="2:8" ht="16.5" customHeight="1" x14ac:dyDescent="0.3">
      <c r="B10" s="63"/>
      <c r="C10" s="66"/>
      <c r="D10" s="66"/>
      <c r="E10" s="66"/>
      <c r="F10" s="66"/>
      <c r="G10" s="66"/>
      <c r="H10" s="65"/>
    </row>
    <row r="11" spans="2:8" ht="16.5" customHeight="1" x14ac:dyDescent="0.3">
      <c r="C11" s="6"/>
    </row>
  </sheetData>
  <pageMargins left="0.70866141732283472" right="0.70866141732283472" top="0.74803149606299213" bottom="0.74803149606299213" header="0.31496062992125984" footer="0.31496062992125984"/>
  <pageSetup paperSize="9" scale="66"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T75"/>
  <sheetViews>
    <sheetView workbookViewId="0">
      <selection activeCell="J78" sqref="J78"/>
    </sheetView>
  </sheetViews>
  <sheetFormatPr defaultRowHeight="16.5" customHeight="1" x14ac:dyDescent="0.3"/>
  <cols>
    <col min="1" max="1" width="5.109375" customWidth="1"/>
    <col min="2" max="2" width="8.44140625" bestFit="1" customWidth="1"/>
    <col min="3" max="3" width="9.109375" customWidth="1"/>
    <col min="21" max="21" width="4.5546875" customWidth="1"/>
  </cols>
  <sheetData>
    <row r="2" spans="2:20" ht="16.5" customHeight="1" x14ac:dyDescent="0.3">
      <c r="B2" s="36" t="s">
        <v>111</v>
      </c>
      <c r="C2" s="55" t="s">
        <v>113</v>
      </c>
      <c r="D2" s="56"/>
      <c r="E2" s="56"/>
      <c r="F2" s="56"/>
      <c r="G2" s="56"/>
      <c r="H2" s="56"/>
      <c r="I2" s="56"/>
      <c r="J2" s="56"/>
      <c r="K2" s="56"/>
      <c r="L2" s="56"/>
      <c r="M2" s="56"/>
      <c r="N2" s="56"/>
      <c r="O2" s="56"/>
      <c r="P2" s="56"/>
      <c r="Q2" s="56"/>
      <c r="R2" s="56"/>
      <c r="S2" s="56"/>
      <c r="T2" s="57"/>
    </row>
    <row r="3" spans="2:20" ht="16.5" customHeight="1" x14ac:dyDescent="0.3">
      <c r="B3" s="27"/>
      <c r="C3" s="26"/>
      <c r="D3" s="22"/>
      <c r="E3" s="22"/>
      <c r="F3" s="22"/>
      <c r="G3" s="22"/>
      <c r="H3" s="22"/>
      <c r="I3" s="22"/>
      <c r="J3" s="22"/>
      <c r="K3" s="22"/>
      <c r="L3" s="22"/>
      <c r="M3" s="22"/>
      <c r="N3" s="22"/>
      <c r="O3" s="22"/>
      <c r="P3" s="22"/>
      <c r="Q3" s="22"/>
      <c r="R3" s="22"/>
      <c r="S3" s="22"/>
      <c r="T3" s="22"/>
    </row>
    <row r="4" spans="2:20" ht="16.5" customHeight="1" x14ac:dyDescent="0.3">
      <c r="B4" s="27" t="s">
        <v>118</v>
      </c>
      <c r="C4" s="26"/>
      <c r="D4" s="22"/>
      <c r="E4" s="22"/>
      <c r="F4" s="22"/>
      <c r="G4" s="306" t="s">
        <v>327</v>
      </c>
      <c r="H4" s="307"/>
      <c r="I4" s="22"/>
      <c r="J4" s="22"/>
      <c r="K4" s="27" t="s">
        <v>119</v>
      </c>
      <c r="L4" s="22"/>
      <c r="M4" s="22"/>
      <c r="N4" s="22"/>
      <c r="O4" s="22"/>
      <c r="P4" s="22"/>
      <c r="Q4" s="22"/>
      <c r="R4" s="22"/>
      <c r="S4" s="22"/>
      <c r="T4" s="22"/>
    </row>
    <row r="5" spans="2:20" ht="16.5" customHeight="1" x14ac:dyDescent="0.3">
      <c r="B5" s="27"/>
      <c r="C5" s="26"/>
      <c r="D5" s="22"/>
      <c r="E5" s="22"/>
      <c r="F5" s="22"/>
      <c r="G5" s="22"/>
      <c r="H5" s="22"/>
      <c r="I5" s="22"/>
      <c r="J5" s="22"/>
      <c r="K5" s="302" t="s">
        <v>120</v>
      </c>
      <c r="L5" s="302"/>
      <c r="M5" s="302"/>
      <c r="N5" s="302"/>
      <c r="O5" s="302"/>
      <c r="P5" s="88" t="s">
        <v>3</v>
      </c>
      <c r="R5" s="22"/>
      <c r="S5" s="22"/>
      <c r="T5" s="22"/>
    </row>
    <row r="6" spans="2:20" ht="16.5" customHeight="1" x14ac:dyDescent="0.3">
      <c r="J6" s="22"/>
      <c r="K6" s="302" t="s">
        <v>122</v>
      </c>
      <c r="L6" s="302"/>
      <c r="M6" s="302"/>
      <c r="N6" s="302"/>
      <c r="O6" s="302"/>
      <c r="P6" s="88" t="s">
        <v>3</v>
      </c>
      <c r="R6" s="22"/>
      <c r="S6" s="22"/>
      <c r="T6" s="22"/>
    </row>
    <row r="7" spans="2:20" ht="16.5" customHeight="1" x14ac:dyDescent="0.3">
      <c r="B7" s="27"/>
      <c r="J7" s="22"/>
      <c r="K7" s="302" t="s">
        <v>123</v>
      </c>
      <c r="L7" s="302"/>
      <c r="M7" s="302"/>
      <c r="N7" s="302"/>
      <c r="O7" s="302"/>
      <c r="P7" s="88" t="s">
        <v>3</v>
      </c>
      <c r="R7" s="22"/>
      <c r="S7" s="22"/>
      <c r="T7" s="22"/>
    </row>
    <row r="8" spans="2:20" ht="16.5" customHeight="1" x14ac:dyDescent="0.3">
      <c r="B8" s="27"/>
      <c r="J8" s="22"/>
      <c r="K8" s="302" t="s">
        <v>124</v>
      </c>
      <c r="L8" s="302"/>
      <c r="M8" s="302"/>
      <c r="N8" s="302"/>
      <c r="O8" s="302"/>
      <c r="P8" s="88" t="s">
        <v>3</v>
      </c>
      <c r="R8" s="22"/>
      <c r="S8" s="22"/>
      <c r="T8" s="22"/>
    </row>
    <row r="9" spans="2:20" ht="16.5" customHeight="1" x14ac:dyDescent="0.3">
      <c r="B9" s="27"/>
      <c r="J9" s="22"/>
      <c r="K9" s="302" t="s">
        <v>121</v>
      </c>
      <c r="L9" s="302"/>
      <c r="M9" s="302"/>
      <c r="N9" s="302"/>
      <c r="O9" s="302"/>
      <c r="P9" s="88" t="s">
        <v>3</v>
      </c>
      <c r="R9" s="22"/>
      <c r="S9" s="22"/>
      <c r="T9" s="22"/>
    </row>
    <row r="10" spans="2:20" ht="16.5" customHeight="1" x14ac:dyDescent="0.3">
      <c r="B10" s="27"/>
      <c r="J10" s="22"/>
      <c r="K10" s="302" t="s">
        <v>127</v>
      </c>
      <c r="L10" s="302"/>
      <c r="M10" s="302"/>
      <c r="N10" s="302"/>
      <c r="O10" s="302"/>
      <c r="P10" s="88" t="s">
        <v>286</v>
      </c>
      <c r="R10" s="22"/>
      <c r="S10" s="22"/>
      <c r="T10" s="22"/>
    </row>
    <row r="11" spans="2:20" ht="16.5" customHeight="1" x14ac:dyDescent="0.3">
      <c r="B11" s="27"/>
      <c r="J11" s="22"/>
      <c r="K11" s="302" t="s">
        <v>128</v>
      </c>
      <c r="L11" s="302"/>
      <c r="M11" s="302"/>
      <c r="N11" s="302"/>
      <c r="O11" s="302"/>
      <c r="P11" s="88" t="s">
        <v>286</v>
      </c>
      <c r="R11" s="22"/>
      <c r="S11" s="22"/>
      <c r="T11" s="22"/>
    </row>
    <row r="12" spans="2:20" ht="16.5" customHeight="1" x14ac:dyDescent="0.3">
      <c r="B12" s="27"/>
      <c r="J12" s="22"/>
      <c r="K12" s="302" t="s">
        <v>125</v>
      </c>
      <c r="L12" s="302"/>
      <c r="M12" s="302"/>
      <c r="N12" s="302"/>
      <c r="O12" s="302"/>
      <c r="P12" s="88"/>
      <c r="R12" s="22"/>
      <c r="S12" s="22"/>
      <c r="T12" s="22"/>
    </row>
    <row r="13" spans="2:20" ht="16.5" customHeight="1" x14ac:dyDescent="0.3">
      <c r="B13" s="27"/>
      <c r="J13" s="22"/>
      <c r="K13" s="302" t="s">
        <v>126</v>
      </c>
      <c r="L13" s="302"/>
      <c r="M13" s="302"/>
      <c r="N13" s="302"/>
      <c r="O13" s="302"/>
      <c r="P13" s="88"/>
      <c r="R13" s="22"/>
      <c r="S13" s="22"/>
      <c r="T13" s="22"/>
    </row>
    <row r="14" spans="2:20" ht="16.5" customHeight="1" x14ac:dyDescent="0.3">
      <c r="B14" s="27"/>
      <c r="J14" s="22"/>
      <c r="K14" s="22"/>
      <c r="L14" s="22"/>
      <c r="M14" s="22"/>
      <c r="N14" s="22"/>
      <c r="O14" s="22"/>
      <c r="P14" s="22"/>
      <c r="Q14" s="22"/>
      <c r="R14" s="22"/>
      <c r="S14" s="22"/>
      <c r="T14" s="22"/>
    </row>
    <row r="15" spans="2:20" ht="16.5" customHeight="1" x14ac:dyDescent="0.3">
      <c r="B15" s="27"/>
      <c r="J15" s="22"/>
      <c r="K15" s="22"/>
      <c r="L15" s="22"/>
      <c r="M15" s="22"/>
      <c r="N15" s="22"/>
      <c r="O15" s="22"/>
      <c r="P15" s="22"/>
      <c r="Q15" s="22"/>
      <c r="R15" s="22"/>
      <c r="S15" s="22"/>
      <c r="T15" s="22"/>
    </row>
    <row r="16" spans="2:20" ht="16.5" customHeight="1" x14ac:dyDescent="0.3">
      <c r="B16" s="27"/>
      <c r="C16" s="26"/>
      <c r="D16" s="22"/>
      <c r="E16" s="22"/>
      <c r="F16" s="22"/>
      <c r="G16" s="22"/>
      <c r="H16" s="22"/>
      <c r="I16" s="22"/>
      <c r="J16" s="22"/>
      <c r="K16" s="22"/>
      <c r="L16" s="22"/>
      <c r="M16" s="22"/>
      <c r="N16" s="22"/>
      <c r="O16" s="22"/>
      <c r="P16" s="22"/>
      <c r="Q16" s="22"/>
      <c r="R16" s="22"/>
      <c r="S16" s="22"/>
      <c r="T16" s="22"/>
    </row>
    <row r="17" spans="2:20" ht="130.5" customHeight="1" x14ac:dyDescent="0.3">
      <c r="B17" s="29" t="s">
        <v>74</v>
      </c>
      <c r="C17" s="301" t="s">
        <v>73</v>
      </c>
      <c r="D17" s="301"/>
      <c r="E17" s="301"/>
      <c r="F17" s="301"/>
      <c r="G17" s="301"/>
      <c r="H17" s="301"/>
      <c r="I17" s="301"/>
      <c r="J17" s="289" t="s">
        <v>331</v>
      </c>
      <c r="K17" s="289"/>
      <c r="L17" s="289"/>
      <c r="M17" s="289"/>
      <c r="N17" s="289"/>
      <c r="O17" s="289"/>
      <c r="P17" s="289"/>
      <c r="Q17" s="289"/>
      <c r="R17" s="289"/>
      <c r="S17" s="289"/>
      <c r="T17" s="289"/>
    </row>
    <row r="18" spans="2:20" ht="10.5" customHeight="1" x14ac:dyDescent="0.3">
      <c r="B18" s="27"/>
      <c r="C18" s="22"/>
      <c r="D18" s="22"/>
      <c r="E18" s="22"/>
      <c r="F18" s="22"/>
      <c r="G18" s="22"/>
      <c r="H18" s="22"/>
      <c r="I18" s="22"/>
      <c r="J18" s="22"/>
      <c r="K18" s="22"/>
      <c r="L18" s="22"/>
      <c r="M18" s="22"/>
      <c r="N18" s="22"/>
      <c r="O18" s="22"/>
      <c r="P18" s="22"/>
      <c r="Q18" s="22"/>
      <c r="R18" s="22"/>
      <c r="S18" s="22"/>
      <c r="T18" s="22"/>
    </row>
    <row r="19" spans="2:20" ht="16.5" customHeight="1" x14ac:dyDescent="0.3">
      <c r="B19" s="27"/>
      <c r="C19" s="300" t="s">
        <v>71</v>
      </c>
      <c r="D19" s="300"/>
      <c r="E19" s="300"/>
      <c r="F19" s="300"/>
      <c r="G19" s="300"/>
      <c r="H19" s="300"/>
      <c r="I19" s="300"/>
      <c r="J19" s="300"/>
      <c r="K19" s="300"/>
      <c r="L19" s="300"/>
      <c r="M19" s="300"/>
      <c r="N19" s="300"/>
      <c r="O19" s="300"/>
      <c r="P19" s="300"/>
      <c r="Q19" s="300"/>
      <c r="R19" s="300"/>
      <c r="S19" s="300"/>
      <c r="T19" s="300"/>
    </row>
    <row r="20" spans="2:20" ht="51" customHeight="1" x14ac:dyDescent="0.3">
      <c r="B20" s="30" t="s">
        <v>75</v>
      </c>
      <c r="C20" s="290" t="s">
        <v>76</v>
      </c>
      <c r="D20" s="291"/>
      <c r="E20" s="291"/>
      <c r="F20" s="291"/>
      <c r="G20" s="291"/>
      <c r="H20" s="291"/>
      <c r="I20" s="291"/>
      <c r="J20" s="289" t="s">
        <v>328</v>
      </c>
      <c r="K20" s="289"/>
      <c r="L20" s="289"/>
      <c r="M20" s="289"/>
      <c r="N20" s="289"/>
      <c r="O20" s="289"/>
      <c r="P20" s="289"/>
      <c r="Q20" s="289"/>
      <c r="R20" s="289"/>
      <c r="S20" s="289"/>
      <c r="T20" s="289"/>
    </row>
    <row r="21" spans="2:20" ht="16.5" customHeight="1" x14ac:dyDescent="0.3">
      <c r="B21" s="27"/>
      <c r="C21" s="26"/>
      <c r="D21" s="22"/>
      <c r="E21" s="22"/>
      <c r="F21" s="22"/>
      <c r="G21" s="22"/>
      <c r="H21" s="22"/>
      <c r="I21" s="22"/>
      <c r="J21" s="22"/>
      <c r="K21" s="22"/>
      <c r="L21" s="22"/>
      <c r="M21" s="22"/>
      <c r="N21" s="22"/>
      <c r="O21" s="22"/>
      <c r="P21" s="22"/>
      <c r="Q21" s="22"/>
      <c r="R21" s="22"/>
      <c r="S21" s="22"/>
      <c r="T21" s="22"/>
    </row>
    <row r="22" spans="2:20" ht="33" customHeight="1" x14ac:dyDescent="0.3">
      <c r="B22" s="30" t="s">
        <v>77</v>
      </c>
      <c r="C22" s="290" t="s">
        <v>78</v>
      </c>
      <c r="D22" s="291"/>
      <c r="E22" s="291"/>
      <c r="F22" s="291"/>
      <c r="G22" s="291"/>
      <c r="H22" s="291"/>
      <c r="I22" s="291"/>
      <c r="J22" s="289" t="s">
        <v>329</v>
      </c>
      <c r="K22" s="289"/>
      <c r="L22" s="289"/>
      <c r="M22" s="289"/>
      <c r="N22" s="289"/>
      <c r="O22" s="289"/>
      <c r="P22" s="289"/>
      <c r="Q22" s="289"/>
      <c r="R22" s="289"/>
      <c r="S22" s="289"/>
      <c r="T22" s="289"/>
    </row>
    <row r="23" spans="2:20" ht="16.5" customHeight="1" x14ac:dyDescent="0.3">
      <c r="B23" s="27"/>
      <c r="C23" s="26"/>
      <c r="D23" s="22"/>
      <c r="E23" s="22"/>
      <c r="F23" s="22"/>
      <c r="G23" s="22"/>
      <c r="H23" s="22"/>
      <c r="I23" s="22"/>
      <c r="J23" s="28"/>
      <c r="K23" s="28"/>
      <c r="L23" s="28"/>
      <c r="M23" s="28"/>
      <c r="N23" s="28"/>
      <c r="O23" s="28"/>
      <c r="P23" s="28"/>
      <c r="Q23" s="28"/>
      <c r="R23" s="28"/>
      <c r="S23" s="28"/>
      <c r="T23" s="28"/>
    </row>
    <row r="24" spans="2:20" ht="104.25" customHeight="1" x14ac:dyDescent="0.3">
      <c r="B24" s="31" t="s">
        <v>79</v>
      </c>
      <c r="C24" s="290" t="s">
        <v>80</v>
      </c>
      <c r="D24" s="291"/>
      <c r="E24" s="291"/>
      <c r="F24" s="291"/>
      <c r="G24" s="291"/>
      <c r="H24" s="291"/>
      <c r="I24" s="291"/>
      <c r="J24" s="303" t="s">
        <v>330</v>
      </c>
      <c r="K24" s="304"/>
      <c r="L24" s="304"/>
      <c r="M24" s="304"/>
      <c r="N24" s="304"/>
      <c r="O24" s="304"/>
      <c r="P24" s="304"/>
      <c r="Q24" s="304"/>
      <c r="R24" s="304"/>
      <c r="S24" s="304"/>
      <c r="T24" s="305"/>
    </row>
    <row r="25" spans="2:20" ht="16.5" customHeight="1" x14ac:dyDescent="0.3">
      <c r="C25" s="25"/>
      <c r="D25" s="23"/>
      <c r="E25" s="23"/>
      <c r="F25" s="23"/>
      <c r="G25" s="23"/>
      <c r="H25" s="23"/>
      <c r="I25" s="23"/>
      <c r="J25" s="23"/>
      <c r="K25" s="23"/>
      <c r="L25" s="24"/>
      <c r="M25" s="24"/>
      <c r="N25" s="24"/>
      <c r="O25" s="24"/>
      <c r="P25" s="24"/>
      <c r="Q25" s="24"/>
      <c r="R25" s="24"/>
      <c r="S25" s="24"/>
      <c r="T25" s="24"/>
    </row>
    <row r="26" spans="2:20" ht="16.5" customHeight="1" x14ac:dyDescent="0.3">
      <c r="C26" s="25"/>
      <c r="D26" s="23"/>
      <c r="E26" s="23"/>
      <c r="F26" s="23"/>
      <c r="G26" s="23"/>
      <c r="H26" s="23"/>
      <c r="I26" s="23"/>
      <c r="J26" s="23"/>
      <c r="K26" s="23"/>
      <c r="L26" s="24"/>
      <c r="M26" s="24"/>
      <c r="N26" s="24"/>
      <c r="O26" s="24"/>
      <c r="P26" s="24"/>
      <c r="Q26" s="24"/>
      <c r="R26" s="24"/>
      <c r="S26" s="24"/>
      <c r="T26" s="24"/>
    </row>
    <row r="27" spans="2:20" ht="87.75" customHeight="1" x14ac:dyDescent="0.3">
      <c r="B27" s="32" t="s">
        <v>81</v>
      </c>
      <c r="C27" s="301" t="s">
        <v>272</v>
      </c>
      <c r="D27" s="301"/>
      <c r="E27" s="301"/>
      <c r="F27" s="301"/>
      <c r="G27" s="301"/>
      <c r="H27" s="301"/>
      <c r="I27" s="301"/>
      <c r="J27" s="289" t="s">
        <v>332</v>
      </c>
      <c r="K27" s="289"/>
      <c r="L27" s="289"/>
      <c r="M27" s="289"/>
      <c r="N27" s="289"/>
      <c r="O27" s="289"/>
      <c r="P27" s="289"/>
      <c r="Q27" s="289"/>
      <c r="R27" s="289"/>
      <c r="S27" s="289"/>
      <c r="T27" s="289"/>
    </row>
    <row r="28" spans="2:20" ht="10.5" customHeight="1" x14ac:dyDescent="0.3">
      <c r="B28" s="44"/>
      <c r="C28" s="22"/>
      <c r="D28" s="22"/>
      <c r="E28" s="22"/>
      <c r="F28" s="22"/>
      <c r="G28" s="22"/>
      <c r="H28" s="22"/>
      <c r="I28" s="22"/>
      <c r="J28" s="22"/>
      <c r="K28" s="22"/>
      <c r="L28" s="44"/>
      <c r="M28" s="44"/>
      <c r="N28" s="44"/>
      <c r="O28" s="44"/>
      <c r="P28" s="44"/>
      <c r="Q28" s="44"/>
      <c r="R28" s="44"/>
      <c r="S28" s="44"/>
      <c r="T28" s="44"/>
    </row>
    <row r="29" spans="2:20" ht="16.5" customHeight="1" x14ac:dyDescent="0.3">
      <c r="B29" s="44"/>
      <c r="C29" s="300" t="s">
        <v>71</v>
      </c>
      <c r="D29" s="300"/>
      <c r="E29" s="300"/>
      <c r="F29" s="300"/>
      <c r="G29" s="300"/>
      <c r="H29" s="300"/>
      <c r="I29" s="300"/>
      <c r="J29" s="300"/>
      <c r="K29" s="300"/>
      <c r="L29" s="300"/>
      <c r="M29" s="300"/>
      <c r="N29" s="300"/>
      <c r="O29" s="300"/>
      <c r="P29" s="300"/>
      <c r="Q29" s="300"/>
      <c r="R29" s="300"/>
      <c r="S29" s="300"/>
      <c r="T29" s="300"/>
    </row>
    <row r="30" spans="2:20" ht="104.25" customHeight="1" x14ac:dyDescent="0.3">
      <c r="B30" s="33" t="s">
        <v>75</v>
      </c>
      <c r="C30" s="290" t="s">
        <v>82</v>
      </c>
      <c r="D30" s="291"/>
      <c r="E30" s="291"/>
      <c r="F30" s="291"/>
      <c r="G30" s="291"/>
      <c r="H30" s="291"/>
      <c r="I30" s="291"/>
      <c r="J30" s="289" t="s">
        <v>333</v>
      </c>
      <c r="K30" s="289"/>
      <c r="L30" s="289"/>
      <c r="M30" s="289"/>
      <c r="N30" s="289"/>
      <c r="O30" s="289"/>
      <c r="P30" s="289"/>
      <c r="Q30" s="289"/>
      <c r="R30" s="289"/>
      <c r="S30" s="289"/>
      <c r="T30" s="289"/>
    </row>
    <row r="31" spans="2:20" ht="16.5" customHeight="1" x14ac:dyDescent="0.3">
      <c r="B31" s="44"/>
      <c r="C31" s="22"/>
      <c r="D31" s="22"/>
      <c r="E31" s="22"/>
      <c r="F31" s="22"/>
      <c r="G31" s="22"/>
      <c r="H31" s="22"/>
      <c r="I31" s="22"/>
      <c r="J31" s="22"/>
      <c r="K31" s="22"/>
      <c r="L31" s="44"/>
      <c r="M31" s="44"/>
      <c r="N31" s="44"/>
      <c r="O31" s="44"/>
      <c r="P31" s="44"/>
      <c r="Q31" s="44"/>
      <c r="R31" s="44"/>
      <c r="S31" s="44"/>
      <c r="T31" s="44"/>
    </row>
    <row r="32" spans="2:20" ht="51" customHeight="1" x14ac:dyDescent="0.3">
      <c r="B32" s="33" t="s">
        <v>77</v>
      </c>
      <c r="C32" s="290" t="s">
        <v>84</v>
      </c>
      <c r="D32" s="291"/>
      <c r="E32" s="291"/>
      <c r="F32" s="291"/>
      <c r="G32" s="291"/>
      <c r="H32" s="291"/>
      <c r="I32" s="291"/>
      <c r="J32" s="289" t="s">
        <v>322</v>
      </c>
      <c r="K32" s="289"/>
      <c r="L32" s="289"/>
      <c r="M32" s="289"/>
      <c r="N32" s="289"/>
      <c r="O32" s="289"/>
      <c r="P32" s="289"/>
      <c r="Q32" s="289"/>
      <c r="R32" s="289"/>
      <c r="S32" s="289"/>
      <c r="T32" s="289"/>
    </row>
    <row r="33" spans="2:20" ht="16.5" customHeight="1" x14ac:dyDescent="0.3">
      <c r="B33" s="44"/>
      <c r="C33" s="22"/>
      <c r="D33" s="22"/>
      <c r="E33" s="22"/>
      <c r="F33" s="22"/>
      <c r="G33" s="22"/>
      <c r="H33" s="22"/>
      <c r="I33" s="22"/>
      <c r="J33" s="22"/>
      <c r="K33" s="22"/>
      <c r="L33" s="44"/>
      <c r="M33" s="44"/>
      <c r="N33" s="44"/>
      <c r="O33" s="44"/>
      <c r="P33" s="44"/>
      <c r="Q33" s="44"/>
      <c r="R33" s="44"/>
      <c r="S33" s="44"/>
      <c r="T33" s="44"/>
    </row>
    <row r="34" spans="2:20" ht="90" customHeight="1" x14ac:dyDescent="0.3">
      <c r="B34" s="33" t="s">
        <v>79</v>
      </c>
      <c r="C34" s="290" t="s">
        <v>83</v>
      </c>
      <c r="D34" s="291"/>
      <c r="E34" s="291"/>
      <c r="F34" s="291"/>
      <c r="G34" s="291"/>
      <c r="H34" s="291"/>
      <c r="I34" s="291"/>
      <c r="J34" s="289" t="s">
        <v>334</v>
      </c>
      <c r="K34" s="289"/>
      <c r="L34" s="289"/>
      <c r="M34" s="289"/>
      <c r="N34" s="289"/>
      <c r="O34" s="289"/>
      <c r="P34" s="289"/>
      <c r="Q34" s="289"/>
      <c r="R34" s="289"/>
      <c r="S34" s="289"/>
      <c r="T34" s="289"/>
    </row>
    <row r="35" spans="2:20" ht="16.5" customHeight="1" x14ac:dyDescent="0.3">
      <c r="B35" s="27"/>
      <c r="C35" s="11"/>
      <c r="D35" s="11"/>
      <c r="E35" s="11"/>
      <c r="F35" s="11"/>
      <c r="G35" s="11"/>
      <c r="H35" s="11"/>
      <c r="I35" s="11"/>
      <c r="J35" s="11"/>
      <c r="K35" s="11"/>
      <c r="L35" s="27"/>
      <c r="M35" s="27"/>
      <c r="N35" s="27"/>
      <c r="O35" s="27"/>
      <c r="P35" s="27"/>
      <c r="Q35" s="27"/>
      <c r="R35" s="27"/>
      <c r="S35" s="27"/>
      <c r="T35" s="27"/>
    </row>
    <row r="36" spans="2:20" ht="16.5" customHeight="1" x14ac:dyDescent="0.3">
      <c r="B36" s="27"/>
      <c r="C36" s="11"/>
      <c r="D36" s="11"/>
      <c r="E36" s="11"/>
      <c r="F36" s="11"/>
      <c r="G36" s="11"/>
      <c r="H36" s="11"/>
      <c r="I36" s="11"/>
      <c r="J36" s="11"/>
      <c r="K36" s="11"/>
      <c r="L36" s="27"/>
      <c r="M36" s="27"/>
      <c r="N36" s="27"/>
      <c r="O36" s="27"/>
      <c r="P36" s="27"/>
      <c r="Q36" s="27"/>
      <c r="R36" s="27"/>
      <c r="S36" s="27"/>
      <c r="T36" s="27"/>
    </row>
    <row r="37" spans="2:20" ht="51" customHeight="1" x14ac:dyDescent="0.3">
      <c r="B37" s="35" t="s">
        <v>85</v>
      </c>
      <c r="C37" s="299" t="s">
        <v>86</v>
      </c>
      <c r="D37" s="299"/>
      <c r="E37" s="299"/>
      <c r="F37" s="299"/>
      <c r="G37" s="299"/>
      <c r="H37" s="299"/>
      <c r="I37" s="299"/>
      <c r="J37" s="295" t="s">
        <v>335</v>
      </c>
      <c r="K37" s="296"/>
      <c r="L37" s="296"/>
      <c r="M37" s="296"/>
      <c r="N37" s="296"/>
      <c r="O37" s="296"/>
      <c r="P37" s="296"/>
      <c r="Q37" s="296"/>
      <c r="R37" s="296"/>
      <c r="S37" s="296"/>
      <c r="T37" s="297"/>
    </row>
    <row r="38" spans="2:20" ht="10.5" customHeight="1" x14ac:dyDescent="0.3">
      <c r="B38" s="7"/>
      <c r="C38" s="20"/>
      <c r="D38" s="20"/>
      <c r="E38" s="20"/>
      <c r="F38" s="20"/>
      <c r="G38" s="20"/>
      <c r="H38" s="20"/>
      <c r="I38" s="20"/>
      <c r="J38" s="34"/>
      <c r="K38" s="34"/>
      <c r="L38" s="34"/>
      <c r="M38" s="34"/>
      <c r="N38" s="34"/>
      <c r="O38" s="34"/>
      <c r="P38" s="34"/>
      <c r="Q38" s="34"/>
      <c r="R38" s="34"/>
      <c r="S38" s="34"/>
      <c r="T38" s="34"/>
    </row>
    <row r="39" spans="2:20" ht="16.5" customHeight="1" x14ac:dyDescent="0.3">
      <c r="B39" s="27"/>
      <c r="C39" s="298" t="s">
        <v>71</v>
      </c>
      <c r="D39" s="298"/>
      <c r="E39" s="298"/>
      <c r="F39" s="298"/>
      <c r="G39" s="298"/>
      <c r="H39" s="298"/>
      <c r="I39" s="298"/>
      <c r="J39" s="298"/>
      <c r="K39" s="298"/>
      <c r="L39" s="298"/>
      <c r="M39" s="298"/>
      <c r="N39" s="298"/>
      <c r="O39" s="298"/>
      <c r="P39" s="298"/>
      <c r="Q39" s="298"/>
      <c r="R39" s="298"/>
      <c r="S39" s="298"/>
      <c r="T39" s="298"/>
    </row>
    <row r="40" spans="2:20" ht="57.75" customHeight="1" x14ac:dyDescent="0.3">
      <c r="B40" s="30" t="s">
        <v>75</v>
      </c>
      <c r="C40" s="290" t="s">
        <v>87</v>
      </c>
      <c r="D40" s="291"/>
      <c r="E40" s="291"/>
      <c r="F40" s="291"/>
      <c r="G40" s="291"/>
      <c r="H40" s="291"/>
      <c r="I40" s="291"/>
      <c r="J40" s="292" t="s">
        <v>336</v>
      </c>
      <c r="K40" s="293"/>
      <c r="L40" s="293"/>
      <c r="M40" s="293"/>
      <c r="N40" s="293"/>
      <c r="O40" s="293"/>
      <c r="P40" s="293"/>
      <c r="Q40" s="293"/>
      <c r="R40" s="293"/>
      <c r="S40" s="293"/>
      <c r="T40" s="294"/>
    </row>
    <row r="41" spans="2:20" ht="16.5" customHeight="1" x14ac:dyDescent="0.3">
      <c r="B41" s="27"/>
      <c r="C41" s="22"/>
      <c r="D41" s="22"/>
      <c r="E41" s="22"/>
      <c r="F41" s="22"/>
      <c r="G41" s="22"/>
      <c r="H41" s="22"/>
      <c r="I41" s="22"/>
      <c r="J41" s="11"/>
      <c r="K41" s="11"/>
      <c r="L41" s="27"/>
      <c r="M41" s="27"/>
      <c r="N41" s="27"/>
      <c r="O41" s="27"/>
      <c r="P41" s="27"/>
      <c r="Q41" s="27"/>
      <c r="R41" s="27"/>
      <c r="S41" s="27"/>
      <c r="T41" s="27"/>
    </row>
    <row r="42" spans="2:20" ht="61.5" customHeight="1" x14ac:dyDescent="0.3">
      <c r="B42" s="30" t="s">
        <v>77</v>
      </c>
      <c r="C42" s="290" t="s">
        <v>88</v>
      </c>
      <c r="D42" s="291"/>
      <c r="E42" s="291"/>
      <c r="F42" s="291"/>
      <c r="G42" s="291"/>
      <c r="H42" s="291"/>
      <c r="I42" s="291"/>
      <c r="J42" s="292" t="s">
        <v>337</v>
      </c>
      <c r="K42" s="293"/>
      <c r="L42" s="293"/>
      <c r="M42" s="293"/>
      <c r="N42" s="293"/>
      <c r="O42" s="293"/>
      <c r="P42" s="293"/>
      <c r="Q42" s="293"/>
      <c r="R42" s="293"/>
      <c r="S42" s="293"/>
      <c r="T42" s="294"/>
    </row>
    <row r="43" spans="2:20" ht="16.5" customHeight="1" x14ac:dyDescent="0.3">
      <c r="B43" s="27"/>
      <c r="C43" s="22"/>
      <c r="D43" s="22"/>
      <c r="E43" s="22"/>
      <c r="F43" s="22"/>
      <c r="G43" s="22"/>
      <c r="H43" s="22"/>
      <c r="I43" s="22"/>
      <c r="J43" s="11"/>
      <c r="K43" s="11"/>
      <c r="L43" s="27"/>
      <c r="M43" s="27"/>
      <c r="N43" s="27"/>
      <c r="O43" s="27"/>
      <c r="P43" s="27"/>
      <c r="Q43" s="27"/>
      <c r="R43" s="27"/>
      <c r="S43" s="27"/>
      <c r="T43" s="27"/>
    </row>
    <row r="44" spans="2:20" ht="40.5" customHeight="1" x14ac:dyDescent="0.3">
      <c r="B44" s="30" t="s">
        <v>79</v>
      </c>
      <c r="C44" s="290" t="s">
        <v>89</v>
      </c>
      <c r="D44" s="291"/>
      <c r="E44" s="291"/>
      <c r="F44" s="291"/>
      <c r="G44" s="291"/>
      <c r="H44" s="291"/>
      <c r="I44" s="291"/>
      <c r="J44" s="292" t="s">
        <v>323</v>
      </c>
      <c r="K44" s="293"/>
      <c r="L44" s="293"/>
      <c r="M44" s="293"/>
      <c r="N44" s="293"/>
      <c r="O44" s="293"/>
      <c r="P44" s="293"/>
      <c r="Q44" s="293"/>
      <c r="R44" s="293"/>
      <c r="S44" s="293"/>
      <c r="T44" s="294"/>
    </row>
    <row r="45" spans="2:20" ht="16.5" customHeight="1" x14ac:dyDescent="0.3">
      <c r="C45" s="19"/>
      <c r="D45" s="5"/>
      <c r="E45" s="5"/>
      <c r="F45" s="5"/>
      <c r="G45" s="5"/>
      <c r="H45" s="5"/>
      <c r="I45" s="5"/>
      <c r="J45" s="5"/>
      <c r="K45" s="5"/>
    </row>
    <row r="46" spans="2:20" ht="16.5" customHeight="1" x14ac:dyDescent="0.3">
      <c r="C46" s="19"/>
      <c r="D46" s="5"/>
      <c r="E46" s="5"/>
      <c r="F46" s="5"/>
      <c r="G46" s="5"/>
      <c r="H46" s="5"/>
      <c r="I46" s="5"/>
      <c r="J46" s="5"/>
      <c r="K46" s="5"/>
    </row>
    <row r="47" spans="2:20" ht="63.75" customHeight="1" x14ac:dyDescent="0.3">
      <c r="B47" s="29" t="s">
        <v>90</v>
      </c>
      <c r="C47" s="301" t="s">
        <v>273</v>
      </c>
      <c r="D47" s="301"/>
      <c r="E47" s="301"/>
      <c r="F47" s="301"/>
      <c r="G47" s="301"/>
      <c r="H47" s="301"/>
      <c r="I47" s="301"/>
      <c r="J47" s="292" t="s">
        <v>317</v>
      </c>
      <c r="K47" s="293"/>
      <c r="L47" s="293"/>
      <c r="M47" s="293"/>
      <c r="N47" s="293"/>
      <c r="O47" s="293"/>
      <c r="P47" s="293"/>
      <c r="Q47" s="293"/>
      <c r="R47" s="293"/>
      <c r="S47" s="293"/>
      <c r="T47" s="294"/>
    </row>
    <row r="48" spans="2:20" ht="10.5" customHeight="1" x14ac:dyDescent="0.3">
      <c r="B48" s="27"/>
      <c r="C48" s="22"/>
      <c r="D48" s="22"/>
      <c r="E48" s="22"/>
      <c r="F48" s="22"/>
      <c r="G48" s="22"/>
      <c r="H48" s="22"/>
      <c r="I48" s="22"/>
      <c r="J48" s="11"/>
      <c r="K48" s="11"/>
      <c r="L48" s="27"/>
      <c r="M48" s="27"/>
      <c r="N48" s="27"/>
      <c r="O48" s="27"/>
      <c r="P48" s="27"/>
      <c r="Q48" s="27"/>
      <c r="R48" s="27"/>
      <c r="S48" s="27"/>
      <c r="T48" s="27"/>
    </row>
    <row r="49" spans="2:20" ht="16.5" customHeight="1" x14ac:dyDescent="0.3">
      <c r="B49" s="27"/>
      <c r="C49" s="300" t="s">
        <v>72</v>
      </c>
      <c r="D49" s="300"/>
      <c r="E49" s="300"/>
      <c r="F49" s="300"/>
      <c r="G49" s="300"/>
      <c r="H49" s="300"/>
      <c r="I49" s="300"/>
      <c r="J49" s="300"/>
      <c r="K49" s="300"/>
      <c r="L49" s="300"/>
      <c r="M49" s="300"/>
      <c r="N49" s="300"/>
      <c r="O49" s="300"/>
      <c r="P49" s="300"/>
      <c r="Q49" s="300"/>
      <c r="R49" s="300"/>
      <c r="S49" s="300"/>
      <c r="T49" s="300"/>
    </row>
    <row r="50" spans="2:20" ht="96" customHeight="1" x14ac:dyDescent="0.3">
      <c r="B50" s="30" t="s">
        <v>75</v>
      </c>
      <c r="C50" s="290" t="s">
        <v>91</v>
      </c>
      <c r="D50" s="291"/>
      <c r="E50" s="291"/>
      <c r="F50" s="291"/>
      <c r="G50" s="291"/>
      <c r="H50" s="291"/>
      <c r="I50" s="291"/>
      <c r="J50" s="292" t="s">
        <v>338</v>
      </c>
      <c r="K50" s="293"/>
      <c r="L50" s="293"/>
      <c r="M50" s="293"/>
      <c r="N50" s="293"/>
      <c r="O50" s="293"/>
      <c r="P50" s="293"/>
      <c r="Q50" s="293"/>
      <c r="R50" s="293"/>
      <c r="S50" s="293"/>
      <c r="T50" s="294"/>
    </row>
    <row r="51" spans="2:20" ht="16.5" customHeight="1" x14ac:dyDescent="0.3">
      <c r="B51" s="27"/>
      <c r="C51" s="22"/>
      <c r="D51" s="22"/>
      <c r="E51" s="22"/>
      <c r="F51" s="22"/>
      <c r="G51" s="22"/>
      <c r="H51" s="22"/>
      <c r="I51" s="22"/>
      <c r="J51" s="11"/>
      <c r="K51" s="11"/>
      <c r="L51" s="27"/>
      <c r="M51" s="27"/>
      <c r="N51" s="27"/>
      <c r="O51" s="27"/>
      <c r="P51" s="27"/>
      <c r="Q51" s="27"/>
      <c r="R51" s="27"/>
      <c r="S51" s="27"/>
      <c r="T51" s="27"/>
    </row>
    <row r="52" spans="2:20" ht="130.5" customHeight="1" x14ac:dyDescent="0.3">
      <c r="B52" s="30" t="s">
        <v>77</v>
      </c>
      <c r="C52" s="290" t="s">
        <v>92</v>
      </c>
      <c r="D52" s="291"/>
      <c r="E52" s="291"/>
      <c r="F52" s="291"/>
      <c r="G52" s="291"/>
      <c r="H52" s="291"/>
      <c r="I52" s="291"/>
      <c r="J52" s="292" t="s">
        <v>339</v>
      </c>
      <c r="K52" s="293"/>
      <c r="L52" s="293"/>
      <c r="M52" s="293"/>
      <c r="N52" s="293"/>
      <c r="O52" s="293"/>
      <c r="P52" s="293"/>
      <c r="Q52" s="293"/>
      <c r="R52" s="293"/>
      <c r="S52" s="293"/>
      <c r="T52" s="294"/>
    </row>
    <row r="53" spans="2:20" ht="16.5" customHeight="1" x14ac:dyDescent="0.3">
      <c r="C53" s="19"/>
      <c r="D53" s="5"/>
      <c r="E53" s="5"/>
      <c r="F53" s="5"/>
      <c r="G53" s="5"/>
      <c r="H53" s="5"/>
      <c r="I53" s="5"/>
      <c r="J53" s="5"/>
      <c r="K53" s="5"/>
    </row>
    <row r="54" spans="2:20" ht="16.5" customHeight="1" x14ac:dyDescent="0.3">
      <c r="C54" s="19"/>
      <c r="D54" s="5"/>
      <c r="E54" s="5"/>
      <c r="F54" s="5"/>
      <c r="G54" s="5"/>
      <c r="H54" s="5"/>
      <c r="I54" s="5"/>
      <c r="J54" s="5"/>
      <c r="K54" s="5"/>
    </row>
    <row r="55" spans="2:20" ht="51" customHeight="1" x14ac:dyDescent="0.3">
      <c r="B55" s="32" t="s">
        <v>93</v>
      </c>
      <c r="C55" s="301" t="s">
        <v>274</v>
      </c>
      <c r="D55" s="301"/>
      <c r="E55" s="301"/>
      <c r="F55" s="301"/>
      <c r="G55" s="301"/>
      <c r="H55" s="301"/>
      <c r="I55" s="301"/>
      <c r="J55" s="292" t="s">
        <v>340</v>
      </c>
      <c r="K55" s="293"/>
      <c r="L55" s="293"/>
      <c r="M55" s="293"/>
      <c r="N55" s="293"/>
      <c r="O55" s="293"/>
      <c r="P55" s="293"/>
      <c r="Q55" s="293"/>
      <c r="R55" s="293"/>
      <c r="S55" s="293"/>
      <c r="T55" s="294"/>
    </row>
    <row r="56" spans="2:20" ht="10.5" customHeight="1" x14ac:dyDescent="0.3">
      <c r="B56" s="44"/>
      <c r="C56" s="300"/>
      <c r="D56" s="300"/>
      <c r="E56" s="300"/>
      <c r="F56" s="300"/>
      <c r="G56" s="300"/>
      <c r="H56" s="300"/>
      <c r="I56" s="300"/>
      <c r="J56" s="300"/>
      <c r="K56" s="300"/>
      <c r="L56" s="300"/>
      <c r="M56" s="300"/>
      <c r="N56" s="300"/>
      <c r="O56" s="300"/>
      <c r="P56" s="300"/>
      <c r="Q56" s="300"/>
      <c r="R56" s="300"/>
      <c r="S56" s="300"/>
      <c r="T56" s="300"/>
    </row>
    <row r="57" spans="2:20" ht="16.5" customHeight="1" x14ac:dyDescent="0.3">
      <c r="B57" s="44"/>
      <c r="C57" s="300" t="s">
        <v>71</v>
      </c>
      <c r="D57" s="300"/>
      <c r="E57" s="300"/>
      <c r="F57" s="300"/>
      <c r="G57" s="300"/>
      <c r="H57" s="300"/>
      <c r="I57" s="300"/>
      <c r="J57" s="300"/>
      <c r="K57" s="300"/>
      <c r="L57" s="300"/>
      <c r="M57" s="300"/>
      <c r="N57" s="300"/>
      <c r="O57" s="300"/>
      <c r="P57" s="300"/>
      <c r="Q57" s="300"/>
      <c r="R57" s="300"/>
      <c r="S57" s="300"/>
      <c r="T57" s="300"/>
    </row>
    <row r="58" spans="2:20" ht="51" customHeight="1" x14ac:dyDescent="0.3">
      <c r="B58" s="33" t="s">
        <v>75</v>
      </c>
      <c r="C58" s="290" t="s">
        <v>94</v>
      </c>
      <c r="D58" s="291"/>
      <c r="E58" s="291"/>
      <c r="F58" s="291"/>
      <c r="G58" s="291"/>
      <c r="H58" s="291"/>
      <c r="I58" s="291"/>
      <c r="J58" s="292" t="s">
        <v>341</v>
      </c>
      <c r="K58" s="293"/>
      <c r="L58" s="293"/>
      <c r="M58" s="293"/>
      <c r="N58" s="293"/>
      <c r="O58" s="293"/>
      <c r="P58" s="293"/>
      <c r="Q58" s="293"/>
      <c r="R58" s="293"/>
      <c r="S58" s="293"/>
      <c r="T58" s="294"/>
    </row>
    <row r="59" spans="2:20" ht="16.5" customHeight="1" x14ac:dyDescent="0.3">
      <c r="B59" s="4"/>
      <c r="C59" s="21"/>
      <c r="D59" s="21"/>
      <c r="E59" s="21"/>
      <c r="F59" s="21"/>
      <c r="G59" s="21"/>
      <c r="H59" s="21"/>
      <c r="I59" s="21"/>
      <c r="J59" s="8"/>
      <c r="K59" s="8"/>
      <c r="L59" s="7"/>
      <c r="M59" s="7"/>
      <c r="N59" s="7"/>
      <c r="O59" s="7"/>
      <c r="P59" s="7"/>
      <c r="Q59" s="7"/>
      <c r="R59" s="7"/>
      <c r="S59" s="7"/>
      <c r="T59" s="7"/>
    </row>
    <row r="60" spans="2:20" ht="51" customHeight="1" x14ac:dyDescent="0.3">
      <c r="B60" s="33" t="s">
        <v>77</v>
      </c>
      <c r="C60" s="290" t="s">
        <v>95</v>
      </c>
      <c r="D60" s="291"/>
      <c r="E60" s="291"/>
      <c r="F60" s="291"/>
      <c r="G60" s="291"/>
      <c r="H60" s="291"/>
      <c r="I60" s="291"/>
      <c r="J60" s="292" t="s">
        <v>342</v>
      </c>
      <c r="K60" s="293"/>
      <c r="L60" s="293"/>
      <c r="M60" s="293"/>
      <c r="N60" s="293"/>
      <c r="O60" s="293"/>
      <c r="P60" s="293"/>
      <c r="Q60" s="293"/>
      <c r="R60" s="293"/>
      <c r="S60" s="293"/>
      <c r="T60" s="294"/>
    </row>
    <row r="61" spans="2:20" ht="16.5" customHeight="1" x14ac:dyDescent="0.3">
      <c r="B61" s="27"/>
      <c r="C61" s="11"/>
      <c r="D61" s="11"/>
      <c r="E61" s="11"/>
      <c r="F61" s="11"/>
      <c r="G61" s="11"/>
      <c r="H61" s="11"/>
      <c r="I61" s="11"/>
      <c r="J61" s="11"/>
      <c r="K61" s="11"/>
      <c r="L61" s="27"/>
      <c r="M61" s="27"/>
      <c r="N61" s="27"/>
      <c r="O61" s="27"/>
      <c r="P61" s="27"/>
      <c r="Q61" s="27"/>
      <c r="R61" s="27"/>
      <c r="S61" s="27"/>
      <c r="T61" s="27"/>
    </row>
    <row r="62" spans="2:20" ht="16.5" customHeight="1" x14ac:dyDescent="0.3">
      <c r="B62" s="27"/>
      <c r="C62" s="11"/>
      <c r="D62" s="11"/>
      <c r="E62" s="11"/>
      <c r="F62" s="11"/>
      <c r="G62" s="11"/>
      <c r="H62" s="11"/>
      <c r="I62" s="11"/>
      <c r="J62" s="11"/>
      <c r="K62" s="11"/>
      <c r="L62" s="27"/>
      <c r="M62" s="27"/>
      <c r="N62" s="27"/>
      <c r="O62" s="27"/>
      <c r="P62" s="27"/>
      <c r="Q62" s="27"/>
      <c r="R62" s="27"/>
      <c r="S62" s="27"/>
      <c r="T62" s="27"/>
    </row>
    <row r="63" spans="2:20" ht="60" customHeight="1" x14ac:dyDescent="0.3">
      <c r="B63" s="29" t="s">
        <v>96</v>
      </c>
      <c r="C63" s="301" t="s">
        <v>275</v>
      </c>
      <c r="D63" s="301"/>
      <c r="E63" s="301"/>
      <c r="F63" s="301"/>
      <c r="G63" s="301"/>
      <c r="H63" s="301"/>
      <c r="I63" s="301"/>
      <c r="J63" s="292" t="s">
        <v>343</v>
      </c>
      <c r="K63" s="293"/>
      <c r="L63" s="293"/>
      <c r="M63" s="293"/>
      <c r="N63" s="293"/>
      <c r="O63" s="293"/>
      <c r="P63" s="293"/>
      <c r="Q63" s="293"/>
      <c r="R63" s="293"/>
      <c r="S63" s="293"/>
      <c r="T63" s="294"/>
    </row>
    <row r="64" spans="2:20" ht="10.5" customHeight="1" x14ac:dyDescent="0.3">
      <c r="B64" s="44"/>
      <c r="C64" s="300"/>
      <c r="D64" s="300"/>
      <c r="E64" s="300"/>
      <c r="F64" s="300"/>
      <c r="G64" s="300"/>
      <c r="H64" s="300"/>
      <c r="I64" s="300"/>
      <c r="J64" s="300"/>
      <c r="K64" s="300"/>
      <c r="L64" s="300"/>
      <c r="M64" s="300"/>
      <c r="N64" s="300"/>
      <c r="O64" s="300"/>
      <c r="P64" s="300"/>
      <c r="Q64" s="300"/>
      <c r="R64" s="300"/>
      <c r="S64" s="300"/>
      <c r="T64" s="300"/>
    </row>
    <row r="65" spans="2:20" ht="16.5" customHeight="1" x14ac:dyDescent="0.3">
      <c r="B65" s="27"/>
      <c r="C65" s="300" t="s">
        <v>72</v>
      </c>
      <c r="D65" s="300"/>
      <c r="E65" s="300"/>
      <c r="F65" s="300"/>
      <c r="G65" s="300"/>
      <c r="H65" s="300"/>
      <c r="I65" s="300"/>
      <c r="J65" s="300"/>
      <c r="K65" s="300"/>
      <c r="L65" s="300"/>
      <c r="M65" s="300"/>
      <c r="N65" s="300"/>
      <c r="O65" s="300"/>
      <c r="P65" s="300"/>
      <c r="Q65" s="300"/>
      <c r="R65" s="300"/>
      <c r="S65" s="300"/>
      <c r="T65" s="300"/>
    </row>
    <row r="66" spans="2:20" ht="81" customHeight="1" x14ac:dyDescent="0.3">
      <c r="B66" s="30" t="s">
        <v>75</v>
      </c>
      <c r="C66" s="290" t="s">
        <v>97</v>
      </c>
      <c r="D66" s="290"/>
      <c r="E66" s="290"/>
      <c r="F66" s="290"/>
      <c r="G66" s="290"/>
      <c r="H66" s="290"/>
      <c r="I66" s="290"/>
      <c r="J66" s="292" t="s">
        <v>344</v>
      </c>
      <c r="K66" s="293"/>
      <c r="L66" s="293"/>
      <c r="M66" s="293"/>
      <c r="N66" s="293"/>
      <c r="O66" s="293"/>
      <c r="P66" s="293"/>
      <c r="Q66" s="293"/>
      <c r="R66" s="293"/>
      <c r="S66" s="293"/>
      <c r="T66" s="294"/>
    </row>
    <row r="67" spans="2:20" ht="16.5" customHeight="1" x14ac:dyDescent="0.3">
      <c r="B67" s="27"/>
      <c r="C67" s="11"/>
      <c r="D67" s="11"/>
      <c r="E67" s="11"/>
      <c r="F67" s="11"/>
      <c r="G67" s="11"/>
      <c r="H67" s="11"/>
      <c r="I67" s="11"/>
      <c r="J67" s="11"/>
      <c r="K67" s="11"/>
      <c r="L67" s="27"/>
      <c r="M67" s="27"/>
      <c r="N67" s="27"/>
      <c r="O67" s="27"/>
      <c r="P67" s="27"/>
      <c r="Q67" s="27"/>
      <c r="R67" s="27"/>
      <c r="S67" s="27"/>
      <c r="T67" s="27"/>
    </row>
    <row r="68" spans="2:20" ht="51" customHeight="1" x14ac:dyDescent="0.3">
      <c r="B68" s="29" t="s">
        <v>98</v>
      </c>
      <c r="C68" s="301" t="s">
        <v>276</v>
      </c>
      <c r="D68" s="301"/>
      <c r="E68" s="301"/>
      <c r="F68" s="301"/>
      <c r="G68" s="301"/>
      <c r="H68" s="301"/>
      <c r="I68" s="301"/>
      <c r="J68" s="292" t="s">
        <v>345</v>
      </c>
      <c r="K68" s="293"/>
      <c r="L68" s="293"/>
      <c r="M68" s="293"/>
      <c r="N68" s="293"/>
      <c r="O68" s="293"/>
      <c r="P68" s="293"/>
      <c r="Q68" s="293"/>
      <c r="R68" s="293"/>
      <c r="S68" s="293"/>
      <c r="T68" s="294"/>
    </row>
    <row r="69" spans="2:20" ht="16.5" customHeight="1" x14ac:dyDescent="0.3">
      <c r="B69" s="27"/>
      <c r="C69" s="11"/>
      <c r="D69" s="11"/>
      <c r="E69" s="11"/>
      <c r="F69" s="11"/>
      <c r="G69" s="11"/>
      <c r="H69" s="11"/>
      <c r="I69" s="11"/>
      <c r="J69" s="11"/>
      <c r="K69" s="11"/>
      <c r="L69" s="27"/>
      <c r="M69" s="27"/>
      <c r="N69" s="27"/>
      <c r="O69" s="27"/>
      <c r="P69" s="27"/>
      <c r="Q69" s="27"/>
      <c r="R69" s="27"/>
      <c r="S69" s="27"/>
      <c r="T69" s="27"/>
    </row>
    <row r="70" spans="2:20" ht="50.25" customHeight="1" x14ac:dyDescent="0.3">
      <c r="B70" s="29" t="s">
        <v>100</v>
      </c>
      <c r="C70" s="301" t="s">
        <v>277</v>
      </c>
      <c r="D70" s="301"/>
      <c r="E70" s="301"/>
      <c r="F70" s="301"/>
      <c r="G70" s="301"/>
      <c r="H70" s="301"/>
      <c r="I70" s="301"/>
      <c r="J70" s="289" t="s">
        <v>346</v>
      </c>
      <c r="K70" s="309"/>
      <c r="L70" s="309"/>
      <c r="M70" s="309"/>
      <c r="N70" s="309"/>
      <c r="O70" s="309"/>
      <c r="P70" s="309"/>
      <c r="Q70" s="309"/>
      <c r="R70" s="309"/>
      <c r="S70" s="309"/>
      <c r="T70" s="309"/>
    </row>
    <row r="71" spans="2:20" ht="16.5" customHeight="1" x14ac:dyDescent="0.3">
      <c r="B71" s="27"/>
      <c r="C71" s="11"/>
      <c r="D71" s="11"/>
      <c r="E71" s="11"/>
      <c r="F71" s="11"/>
      <c r="G71" s="11"/>
      <c r="H71" s="11"/>
      <c r="I71" s="11"/>
      <c r="J71" s="11"/>
      <c r="K71" s="11"/>
      <c r="L71" s="27"/>
      <c r="M71" s="27"/>
      <c r="N71" s="27"/>
      <c r="O71" s="27"/>
      <c r="P71" s="27"/>
      <c r="Q71" s="27"/>
      <c r="R71" s="27"/>
      <c r="S71" s="27"/>
      <c r="T71" s="27"/>
    </row>
    <row r="72" spans="2:20" ht="16.5" customHeight="1" x14ac:dyDescent="0.3">
      <c r="B72" s="29" t="s">
        <v>278</v>
      </c>
      <c r="C72" s="308" t="s">
        <v>99</v>
      </c>
      <c r="D72" s="308"/>
      <c r="E72" s="308"/>
      <c r="F72" s="308"/>
      <c r="G72" s="308"/>
      <c r="H72" s="308"/>
      <c r="I72" s="308"/>
      <c r="J72" s="309" t="s">
        <v>319</v>
      </c>
      <c r="K72" s="309"/>
      <c r="L72" s="309"/>
      <c r="M72" s="309"/>
      <c r="N72" s="309"/>
      <c r="O72" s="309"/>
      <c r="P72" s="309"/>
      <c r="Q72" s="309"/>
      <c r="R72" s="309"/>
      <c r="S72" s="309"/>
      <c r="T72" s="309"/>
    </row>
    <row r="73" spans="2:20" ht="16.5" customHeight="1" x14ac:dyDescent="0.3">
      <c r="B73" s="27"/>
      <c r="C73" s="11"/>
      <c r="D73" s="11"/>
      <c r="E73" s="11"/>
      <c r="F73" s="11"/>
      <c r="G73" s="11"/>
      <c r="H73" s="11"/>
      <c r="I73" s="11"/>
      <c r="J73" s="11"/>
      <c r="K73" s="11"/>
      <c r="L73" s="27"/>
      <c r="M73" s="27"/>
      <c r="N73" s="27"/>
      <c r="O73" s="27"/>
      <c r="P73" s="27"/>
      <c r="Q73" s="27"/>
      <c r="R73" s="27"/>
      <c r="S73" s="27"/>
      <c r="T73" s="27"/>
    </row>
    <row r="74" spans="2:20" ht="51" customHeight="1" x14ac:dyDescent="0.3">
      <c r="B74" s="29" t="s">
        <v>279</v>
      </c>
      <c r="C74" s="308" t="s">
        <v>101</v>
      </c>
      <c r="D74" s="308"/>
      <c r="E74" s="308"/>
      <c r="F74" s="308"/>
      <c r="G74" s="308"/>
      <c r="H74" s="308"/>
      <c r="I74" s="308"/>
      <c r="J74" s="292" t="s">
        <v>318</v>
      </c>
      <c r="K74" s="293"/>
      <c r="L74" s="293"/>
      <c r="M74" s="293"/>
      <c r="N74" s="293"/>
      <c r="O74" s="293"/>
      <c r="P74" s="293"/>
      <c r="Q74" s="293"/>
      <c r="R74" s="293"/>
      <c r="S74" s="293"/>
      <c r="T74" s="294"/>
    </row>
    <row r="75" spans="2:20" ht="16.5" customHeight="1" x14ac:dyDescent="0.3">
      <c r="C75" s="6"/>
    </row>
  </sheetData>
  <mergeCells count="66">
    <mergeCell ref="C74:I74"/>
    <mergeCell ref="J74:T74"/>
    <mergeCell ref="C65:T65"/>
    <mergeCell ref="C66:I66"/>
    <mergeCell ref="J66:T66"/>
    <mergeCell ref="C72:I72"/>
    <mergeCell ref="J68:T68"/>
    <mergeCell ref="C68:I68"/>
    <mergeCell ref="C70:I70"/>
    <mergeCell ref="J70:T70"/>
    <mergeCell ref="J72:T72"/>
    <mergeCell ref="C64:T64"/>
    <mergeCell ref="C55:I55"/>
    <mergeCell ref="C32:I32"/>
    <mergeCell ref="J32:T32"/>
    <mergeCell ref="C34:I34"/>
    <mergeCell ref="J34:T34"/>
    <mergeCell ref="C63:I63"/>
    <mergeCell ref="J63:T63"/>
    <mergeCell ref="C49:T49"/>
    <mergeCell ref="C50:I50"/>
    <mergeCell ref="J50:T50"/>
    <mergeCell ref="C52:I52"/>
    <mergeCell ref="J52:T52"/>
    <mergeCell ref="C56:T56"/>
    <mergeCell ref="C40:I40"/>
    <mergeCell ref="J40:T40"/>
    <mergeCell ref="J47:T47"/>
    <mergeCell ref="G4:H4"/>
    <mergeCell ref="K10:O10"/>
    <mergeCell ref="K11:O11"/>
    <mergeCell ref="C17:I17"/>
    <mergeCell ref="J17:T17"/>
    <mergeCell ref="K8:O8"/>
    <mergeCell ref="K5:O5"/>
    <mergeCell ref="K6:O6"/>
    <mergeCell ref="J27:T27"/>
    <mergeCell ref="C29:T29"/>
    <mergeCell ref="C19:T19"/>
    <mergeCell ref="C20:I20"/>
    <mergeCell ref="J20:T20"/>
    <mergeCell ref="C27:I27"/>
    <mergeCell ref="K7:O7"/>
    <mergeCell ref="K9:O9"/>
    <mergeCell ref="C22:I22"/>
    <mergeCell ref="J22:T22"/>
    <mergeCell ref="C24:I24"/>
    <mergeCell ref="J24:T24"/>
    <mergeCell ref="K12:O12"/>
    <mergeCell ref="K13:O13"/>
    <mergeCell ref="J30:T30"/>
    <mergeCell ref="C30:I30"/>
    <mergeCell ref="C60:I60"/>
    <mergeCell ref="J60:T60"/>
    <mergeCell ref="J37:T37"/>
    <mergeCell ref="C39:T39"/>
    <mergeCell ref="C42:I42"/>
    <mergeCell ref="J42:T42"/>
    <mergeCell ref="C44:I44"/>
    <mergeCell ref="C37:I37"/>
    <mergeCell ref="C57:T57"/>
    <mergeCell ref="C58:I58"/>
    <mergeCell ref="J58:T58"/>
    <mergeCell ref="J44:T44"/>
    <mergeCell ref="J55:T55"/>
    <mergeCell ref="C47:I47"/>
  </mergeCells>
  <pageMargins left="0.70866141732283472" right="0.70866141732283472" top="0.74803149606299213" bottom="0.74803149606299213" header="0.31496062992125984" footer="0.31496062992125984"/>
  <pageSetup paperSize="9" scale="71" fitToHeight="5" orientation="landscape" r:id="rId1"/>
  <rowBreaks count="3" manualBreakCount="3">
    <brk id="25" max="20" man="1"/>
    <brk id="45" max="20" man="1"/>
    <brk id="61"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A64" workbookViewId="0">
      <selection activeCell="I21" sqref="I21"/>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6</vt:i4>
      </vt:variant>
    </vt:vector>
  </HeadingPairs>
  <TitlesOfParts>
    <vt:vector size="14" baseType="lpstr">
      <vt:lpstr>Sprawozdanie z realizacji LSR</vt:lpstr>
      <vt:lpstr>Finansowy postęp</vt:lpstr>
      <vt:lpstr>Rzeczowy postęp</vt:lpstr>
      <vt:lpstr>Wskaźniki obowiązkowe PROW</vt:lpstr>
      <vt:lpstr>Kontrole</vt:lpstr>
      <vt:lpstr>Ewaluacja wewnętrzna</vt:lpstr>
      <vt:lpstr>Arkusz2</vt:lpstr>
      <vt:lpstr>Arkusz1</vt:lpstr>
      <vt:lpstr>'Ewaluacja wewnętrzna'!Obszar_wydruku</vt:lpstr>
      <vt:lpstr>'Finansowy postęp'!Obszar_wydruku</vt:lpstr>
      <vt:lpstr>Kontrole!Obszar_wydruku</vt:lpstr>
      <vt:lpstr>'Rzeczowy postęp'!Obszar_wydruku</vt:lpstr>
      <vt:lpstr>'Sprawozdanie z realizacji LSR'!Obszar_wydruku</vt:lpstr>
      <vt:lpstr>'Wskaźniki obowiązkowe PROW'!Obszar_wydruku</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Zapora Katarzyna</dc:creator>
  <cp:lastModifiedBy>Sylwia</cp:lastModifiedBy>
  <cp:lastPrinted>2021-01-25T12:17:31Z</cp:lastPrinted>
  <dcterms:created xsi:type="dcterms:W3CDTF">2017-06-20T10:24:16Z</dcterms:created>
  <dcterms:modified xsi:type="dcterms:W3CDTF">2021-07-20T12:06:51Z</dcterms:modified>
</cp:coreProperties>
</file>